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C:\Users\Graham\Documents\Orienteering\Event orgs\JK2018 TrailO\Dropbox\JK18 Pre-O\"/>
    </mc:Choice>
  </mc:AlternateContent>
  <bookViews>
    <workbookView xWindow="0" yWindow="0" windowWidth="28800" windowHeight="11985" tabRatio="500" activeTab="1"/>
  </bookViews>
  <sheets>
    <sheet name="Elite" sheetId="1" r:id="rId1"/>
    <sheet name="Standard" sheetId="2" r:id="rId2"/>
  </sheets>
  <definedNames>
    <definedName name="Excel_BuiltIn_Print_Area" localSheetId="0">Elite!$C$20:$AY$47</definedName>
    <definedName name="Excel_BuiltIn_Print_Area" localSheetId="1">Standard!$D$20:$AU$70</definedName>
    <definedName name="_xlnm.Print_Area" localSheetId="0">Elite!$A$19:$AY$89</definedName>
    <definedName name="_xlnm.Print_Area" localSheetId="1">Standard!$C$19:$AU$79</definedName>
  </definedNames>
  <calcPr calcId="171027"/>
</workbook>
</file>

<file path=xl/calcChain.xml><?xml version="1.0" encoding="utf-8"?>
<calcChain xmlns="http://schemas.openxmlformats.org/spreadsheetml/2006/main">
  <c r="AX38" i="1" l="1"/>
  <c r="AX35" i="1" l="1"/>
  <c r="AX36" i="1"/>
  <c r="AX37" i="1"/>
  <c r="AX41" i="1"/>
  <c r="AX40" i="1"/>
  <c r="AX51" i="1"/>
  <c r="AX34" i="1"/>
  <c r="AX45" i="1"/>
  <c r="AX53" i="1"/>
  <c r="AX42" i="1"/>
  <c r="AX43" i="1"/>
  <c r="AX47" i="1"/>
  <c r="AX54" i="1"/>
  <c r="AX55" i="1"/>
  <c r="AX58" i="1"/>
  <c r="AX59" i="1"/>
  <c r="AX63" i="1"/>
  <c r="AX65" i="1"/>
  <c r="AX64" i="1"/>
  <c r="AX72" i="1"/>
  <c r="AX73" i="1"/>
  <c r="AX75" i="1"/>
  <c r="AX32" i="1"/>
  <c r="AX31" i="1"/>
  <c r="BD53" i="1" l="1"/>
  <c r="AZ79" i="2"/>
  <c r="BA79" i="2"/>
  <c r="AZ78" i="2"/>
  <c r="BA78" i="2" s="1"/>
  <c r="AZ77" i="2"/>
  <c r="BA77" i="2"/>
  <c r="AZ76" i="2"/>
  <c r="BA76" i="2" s="1"/>
  <c r="AZ75" i="2"/>
  <c r="BA75" i="2" s="1"/>
  <c r="AZ74" i="2"/>
  <c r="BA74" i="2" s="1"/>
  <c r="AZ73" i="2"/>
  <c r="BA73" i="2"/>
  <c r="AZ72" i="2"/>
  <c r="BA72" i="2" s="1"/>
  <c r="AZ71" i="2"/>
  <c r="BA71" i="2"/>
  <c r="AZ70" i="2"/>
  <c r="BA70" i="2" s="1"/>
  <c r="AZ69" i="2"/>
  <c r="BA69" i="2" s="1"/>
  <c r="AZ68" i="2"/>
  <c r="BA68" i="2" s="1"/>
  <c r="AZ67" i="2"/>
  <c r="BA67" i="2" s="1"/>
  <c r="AZ66" i="2"/>
  <c r="BA66" i="2" s="1"/>
  <c r="AZ65" i="2"/>
  <c r="BA65" i="2" s="1"/>
  <c r="AZ64" i="2"/>
  <c r="BA64" i="2" s="1"/>
  <c r="AZ63" i="2"/>
  <c r="BA63" i="2" s="1"/>
  <c r="AZ62" i="2"/>
  <c r="BA62" i="2" s="1"/>
  <c r="AZ61" i="2"/>
  <c r="BA61" i="2" s="1"/>
  <c r="AZ60" i="2"/>
  <c r="BA60" i="2" s="1"/>
  <c r="AZ59" i="2"/>
  <c r="BA59" i="2" s="1"/>
  <c r="AZ49" i="2"/>
  <c r="BA49" i="2" s="1"/>
  <c r="AZ30" i="2"/>
  <c r="AZ39" i="2"/>
  <c r="BA39" i="2" s="1"/>
  <c r="AZ51" i="2"/>
  <c r="BA51" i="2" s="1"/>
  <c r="AZ47" i="2"/>
  <c r="BA47" i="2" s="1"/>
  <c r="AZ33" i="2"/>
  <c r="BA33" i="2" s="1"/>
  <c r="AZ38" i="2"/>
  <c r="BA38" i="2" s="1"/>
  <c r="AZ44" i="2"/>
  <c r="AZ42" i="2"/>
  <c r="BA42" i="2" s="1"/>
  <c r="AZ37" i="2"/>
  <c r="AZ50" i="2"/>
  <c r="BA50" i="2" s="1"/>
  <c r="AZ32" i="2"/>
  <c r="BA32" i="2" s="1"/>
  <c r="AZ58" i="2"/>
  <c r="BA58" i="2" s="1"/>
  <c r="AZ57" i="2"/>
  <c r="BA57" i="2" s="1"/>
  <c r="AZ56" i="2"/>
  <c r="BA56" i="2" s="1"/>
  <c r="BA44" i="2"/>
  <c r="AZ36" i="2"/>
  <c r="BA36" i="2" s="1"/>
  <c r="AZ55" i="2"/>
  <c r="BA55" i="2" s="1"/>
  <c r="AZ54" i="2"/>
  <c r="BA54" i="2" s="1"/>
  <c r="AZ46" i="2"/>
  <c r="BA46" i="2" s="1"/>
  <c r="AZ35" i="2"/>
  <c r="BA35" i="2" s="1"/>
  <c r="AZ34" i="2"/>
  <c r="BA34" i="2" s="1"/>
  <c r="AZ43" i="2"/>
  <c r="BA43" i="2" s="1"/>
  <c r="BA37" i="2"/>
  <c r="AZ53" i="2"/>
  <c r="BA53" i="2" s="1"/>
  <c r="AZ52" i="2"/>
  <c r="BA52" i="2" s="1"/>
  <c r="AZ45" i="2"/>
  <c r="BA45" i="2" s="1"/>
  <c r="AZ41" i="2"/>
  <c r="BA41" i="2" s="1"/>
  <c r="AZ40" i="2"/>
  <c r="BA40" i="2" s="1"/>
  <c r="AZ48" i="2"/>
  <c r="BA48" i="2" s="1"/>
  <c r="AZ31" i="2"/>
  <c r="BA31" i="2" s="1"/>
  <c r="BA30" i="2"/>
  <c r="BD50" i="1"/>
  <c r="BD52" i="1"/>
  <c r="BD60" i="1"/>
  <c r="BD38" i="1"/>
  <c r="BD58" i="1"/>
  <c r="BD40" i="1"/>
  <c r="BD76" i="1"/>
  <c r="BD73" i="1"/>
  <c r="BD62" i="1"/>
  <c r="BD32" i="1"/>
  <c r="BD48" i="1"/>
  <c r="BD42" i="1"/>
  <c r="BD33" i="1"/>
  <c r="BE40" i="1"/>
  <c r="BD41" i="1"/>
  <c r="BD44" i="1"/>
  <c r="BD56" i="1"/>
  <c r="BD66" i="1"/>
  <c r="BD65" i="1"/>
  <c r="BD55" i="1"/>
  <c r="BD31" i="1"/>
  <c r="BD70" i="1"/>
  <c r="BD77" i="1"/>
  <c r="BD51" i="1"/>
  <c r="BD61" i="1"/>
  <c r="BD47" i="1"/>
  <c r="BE47" i="1" s="1"/>
  <c r="BD78" i="1"/>
  <c r="BD35" i="1"/>
  <c r="BE58" i="1" s="1"/>
  <c r="BD71" i="1"/>
  <c r="BD36" i="1"/>
  <c r="BD79" i="1"/>
  <c r="BD63" i="1"/>
  <c r="BD75" i="1"/>
  <c r="BE75" i="1" s="1"/>
  <c r="BD74" i="1"/>
  <c r="BD30" i="1"/>
  <c r="BD64" i="1"/>
  <c r="BD59" i="1"/>
  <c r="BE59" i="1" s="1"/>
  <c r="BD34" i="1"/>
  <c r="BD45" i="1"/>
  <c r="BD43" i="1"/>
  <c r="BD54" i="1"/>
  <c r="BD46" i="1"/>
  <c r="BD67" i="1"/>
  <c r="BD69" i="1"/>
  <c r="BE73" i="1" s="1"/>
  <c r="BD49" i="1"/>
  <c r="BD72" i="1"/>
  <c r="BD57" i="1"/>
  <c r="BD68" i="1"/>
  <c r="BD37" i="1"/>
  <c r="BD39" i="1"/>
  <c r="BE79" i="1"/>
  <c r="AW60" i="1"/>
  <c r="AW40" i="1"/>
  <c r="AW76" i="1"/>
  <c r="AW73" i="1"/>
  <c r="AW43" i="1"/>
  <c r="AW55" i="1"/>
  <c r="AW30" i="1"/>
  <c r="AW61" i="1"/>
  <c r="AW71" i="1"/>
  <c r="AW75" i="1"/>
  <c r="AW59" i="1"/>
  <c r="AW54" i="1"/>
  <c r="AW52" i="1"/>
  <c r="AW39" i="1"/>
  <c r="AQ43" i="2"/>
  <c r="AS43" i="2"/>
  <c r="AQ34" i="2"/>
  <c r="AS34" i="2"/>
  <c r="AQ35" i="2"/>
  <c r="AS35" i="2"/>
  <c r="AQ46" i="2"/>
  <c r="AS46" i="2"/>
  <c r="AQ54" i="2"/>
  <c r="AS54" i="2"/>
  <c r="AQ55" i="2"/>
  <c r="AS55" i="2"/>
  <c r="AQ36" i="2"/>
  <c r="AS36" i="2"/>
  <c r="AQ56" i="2"/>
  <c r="AS56" i="2"/>
  <c r="AQ57" i="2"/>
  <c r="AS57" i="2"/>
  <c r="AQ58" i="2"/>
  <c r="AS58" i="2"/>
  <c r="AQ32" i="2"/>
  <c r="AS32" i="2"/>
  <c r="AQ50" i="2"/>
  <c r="AS50" i="2"/>
  <c r="AQ37" i="2"/>
  <c r="AS37" i="2"/>
  <c r="AQ42" i="2"/>
  <c r="AS42" i="2"/>
  <c r="C43" i="2" s="1"/>
  <c r="AQ44" i="2"/>
  <c r="AS44" i="2"/>
  <c r="AQ38" i="2"/>
  <c r="AS38" i="2"/>
  <c r="AQ33" i="2"/>
  <c r="AS33" i="2"/>
  <c r="C34" i="2" s="1"/>
  <c r="AQ47" i="2"/>
  <c r="AS47" i="2"/>
  <c r="AQ51" i="2"/>
  <c r="AS51" i="2"/>
  <c r="C52" i="2" s="1"/>
  <c r="AQ39" i="2"/>
  <c r="AS39" i="2"/>
  <c r="C40" i="2" s="1"/>
  <c r="C41" i="2" s="1"/>
  <c r="C42" i="2" s="1"/>
  <c r="AQ30" i="2"/>
  <c r="AS30" i="2"/>
  <c r="AQ49" i="2"/>
  <c r="AS49" i="2"/>
  <c r="C50" i="2" s="1"/>
  <c r="AQ59" i="2"/>
  <c r="AS59" i="2"/>
  <c r="AQ60" i="2"/>
  <c r="AS60" i="2"/>
  <c r="AQ61" i="2"/>
  <c r="AS61" i="2"/>
  <c r="AQ62" i="2"/>
  <c r="AS62" i="2"/>
  <c r="AQ63" i="2"/>
  <c r="AS63" i="2"/>
  <c r="AQ64" i="2"/>
  <c r="AS64" i="2"/>
  <c r="AQ65" i="2"/>
  <c r="AS65" i="2"/>
  <c r="AQ66" i="2"/>
  <c r="AS66" i="2"/>
  <c r="AQ67" i="2"/>
  <c r="AS67" i="2"/>
  <c r="AQ68" i="2"/>
  <c r="AS68" i="2"/>
  <c r="AQ69" i="2"/>
  <c r="AS69" i="2"/>
  <c r="AQ70" i="2"/>
  <c r="AS70" i="2"/>
  <c r="AU48" i="1"/>
  <c r="AW48" i="1"/>
  <c r="AU66" i="1"/>
  <c r="AW66" i="1"/>
  <c r="AU68" i="1"/>
  <c r="AW68" i="1"/>
  <c r="AU52" i="1"/>
  <c r="AU72" i="1"/>
  <c r="AW72" i="1"/>
  <c r="AU56" i="1"/>
  <c r="AW56" i="1"/>
  <c r="AU67" i="1"/>
  <c r="AW67" i="1"/>
  <c r="AU39" i="1"/>
  <c r="AU41" i="1"/>
  <c r="AW41" i="1"/>
  <c r="D7" i="1"/>
  <c r="AU38" i="1"/>
  <c r="AW38" i="1"/>
  <c r="AU34" i="1"/>
  <c r="AW34" i="1"/>
  <c r="AU45" i="1"/>
  <c r="AW45" i="1"/>
  <c r="AU60" i="1"/>
  <c r="AU40" i="1"/>
  <c r="AU58" i="1"/>
  <c r="AW58" i="1"/>
  <c r="AU51" i="1"/>
  <c r="AW51" i="1"/>
  <c r="AU76" i="1"/>
  <c r="AU73" i="1"/>
  <c r="AU62" i="1"/>
  <c r="AW62" i="1"/>
  <c r="AU32" i="1"/>
  <c r="AW32" i="1"/>
  <c r="AU50" i="1"/>
  <c r="AW50" i="1"/>
  <c r="AU43" i="1"/>
  <c r="AU33" i="1"/>
  <c r="AW33" i="1"/>
  <c r="AU42" i="1"/>
  <c r="AW42" i="1"/>
  <c r="AU46" i="1"/>
  <c r="AW46" i="1"/>
  <c r="AU55" i="1"/>
  <c r="AU65" i="1"/>
  <c r="AW65" i="1"/>
  <c r="AU70" i="1"/>
  <c r="AW70" i="1"/>
  <c r="AU57" i="1"/>
  <c r="AW57" i="1"/>
  <c r="AU30" i="1"/>
  <c r="AU69" i="1"/>
  <c r="AW69" i="1"/>
  <c r="AU77" i="1"/>
  <c r="AW77" i="1"/>
  <c r="AU53" i="1"/>
  <c r="AW53" i="1"/>
  <c r="AU61" i="1"/>
  <c r="AU49" i="1"/>
  <c r="AW49" i="1"/>
  <c r="AU36" i="1"/>
  <c r="AW36" i="1"/>
  <c r="AU71" i="1"/>
  <c r="AU37" i="1"/>
  <c r="AW37" i="1"/>
  <c r="AU63" i="1"/>
  <c r="AW63" i="1"/>
  <c r="AU75" i="1"/>
  <c r="AU74" i="1"/>
  <c r="AW74" i="1"/>
  <c r="AU31" i="1"/>
  <c r="AW31" i="1"/>
  <c r="AU64" i="1"/>
  <c r="AW64" i="1"/>
  <c r="AU59" i="1"/>
  <c r="AU35" i="1"/>
  <c r="AW35" i="1"/>
  <c r="AU47" i="1"/>
  <c r="AW47" i="1"/>
  <c r="AU44" i="1"/>
  <c r="AW44" i="1"/>
  <c r="AU54" i="1"/>
  <c r="C85" i="1"/>
  <c r="M86" i="1"/>
  <c r="Q86" i="1"/>
  <c r="U86" i="1"/>
  <c r="W86" i="1"/>
  <c r="X86" i="1"/>
  <c r="Y86" i="1"/>
  <c r="Z86" i="1"/>
  <c r="AA86" i="1"/>
  <c r="AB86" i="1"/>
  <c r="AC86" i="1"/>
  <c r="AD86" i="1"/>
  <c r="AE86" i="1"/>
  <c r="AF86" i="1"/>
  <c r="AG86" i="1"/>
  <c r="AH86" i="1"/>
  <c r="AI86" i="1"/>
  <c r="AJ86" i="1"/>
  <c r="AK86" i="1"/>
  <c r="AL86" i="1"/>
  <c r="AM86" i="1"/>
  <c r="AN86" i="1"/>
  <c r="AO86" i="1"/>
  <c r="AP86" i="1"/>
  <c r="AQ86" i="1"/>
  <c r="AR86" i="1"/>
  <c r="AS86" i="1"/>
  <c r="M87" i="1"/>
  <c r="Q87" i="1"/>
  <c r="U87" i="1"/>
  <c r="W87" i="1"/>
  <c r="X87" i="1"/>
  <c r="Y87" i="1"/>
  <c r="Z87" i="1"/>
  <c r="AA87" i="1"/>
  <c r="AB87" i="1"/>
  <c r="AC87" i="1"/>
  <c r="AD87" i="1"/>
  <c r="AE87" i="1"/>
  <c r="AF87" i="1"/>
  <c r="AG87" i="1"/>
  <c r="AH87" i="1"/>
  <c r="AI87" i="1"/>
  <c r="AJ87" i="1"/>
  <c r="AK87" i="1"/>
  <c r="AL87" i="1"/>
  <c r="AM87" i="1"/>
  <c r="AN87" i="1"/>
  <c r="AO87" i="1"/>
  <c r="AP87" i="1"/>
  <c r="AQ87" i="1"/>
  <c r="AR87" i="1"/>
  <c r="AS87" i="1"/>
  <c r="E7" i="2"/>
  <c r="AT43" i="2"/>
  <c r="E8" i="2"/>
  <c r="AT48" i="2" s="1"/>
  <c r="E9" i="2"/>
  <c r="AT40" i="2" s="1"/>
  <c r="AQ31" i="2"/>
  <c r="AS31" i="2"/>
  <c r="AQ48" i="2"/>
  <c r="AS48" i="2"/>
  <c r="C49" i="2" s="1"/>
  <c r="AQ40" i="2"/>
  <c r="AS40" i="2"/>
  <c r="AQ41" i="2"/>
  <c r="AS41" i="2"/>
  <c r="AQ45" i="2"/>
  <c r="AS45" i="2"/>
  <c r="AQ52" i="2"/>
  <c r="AS52" i="2"/>
  <c r="AQ53" i="2"/>
  <c r="AS53" i="2"/>
  <c r="D75" i="2"/>
  <c r="M76" i="2"/>
  <c r="O76" i="2"/>
  <c r="Q76" i="2"/>
  <c r="S76" i="2"/>
  <c r="T76" i="2"/>
  <c r="U76" i="2"/>
  <c r="V76" i="2"/>
  <c r="W76" i="2"/>
  <c r="X76" i="2"/>
  <c r="Y76" i="2"/>
  <c r="Z76" i="2"/>
  <c r="AA76" i="2"/>
  <c r="AB76" i="2"/>
  <c r="AC76" i="2"/>
  <c r="AD76" i="2"/>
  <c r="AE76" i="2"/>
  <c r="AF76" i="2"/>
  <c r="AG76" i="2"/>
  <c r="AH76" i="2"/>
  <c r="AI76" i="2"/>
  <c r="AJ76" i="2"/>
  <c r="AK76" i="2"/>
  <c r="AL76" i="2"/>
  <c r="AM76" i="2"/>
  <c r="AN76" i="2"/>
  <c r="AO76" i="2"/>
  <c r="M77" i="2"/>
  <c r="O77" i="2"/>
  <c r="Q77" i="2"/>
  <c r="S77" i="2"/>
  <c r="T77" i="2"/>
  <c r="U77" i="2"/>
  <c r="V77" i="2"/>
  <c r="W77" i="2"/>
  <c r="X77" i="2"/>
  <c r="Y77" i="2"/>
  <c r="Z77" i="2"/>
  <c r="AA77" i="2"/>
  <c r="AB77" i="2"/>
  <c r="AC77" i="2"/>
  <c r="AD77" i="2"/>
  <c r="AE77" i="2"/>
  <c r="AF77" i="2"/>
  <c r="AG77" i="2"/>
  <c r="AH77" i="2"/>
  <c r="AI77" i="2"/>
  <c r="AJ77" i="2"/>
  <c r="AK77" i="2"/>
  <c r="AL77" i="2"/>
  <c r="AM77" i="2"/>
  <c r="AN77" i="2"/>
  <c r="AO77" i="2"/>
  <c r="AT66" i="2"/>
  <c r="AT62" i="2"/>
  <c r="AT42" i="2"/>
  <c r="AT67" i="2"/>
  <c r="AT63" i="2"/>
  <c r="AT59" i="2"/>
  <c r="AT44" i="2"/>
  <c r="AT32" i="2"/>
  <c r="AT36" i="2"/>
  <c r="AT47" i="2"/>
  <c r="AT55" i="2"/>
  <c r="AT53" i="2"/>
  <c r="AT68" i="2"/>
  <c r="AT64" i="2"/>
  <c r="AT60" i="2"/>
  <c r="AT38" i="2"/>
  <c r="AT50" i="2"/>
  <c r="AT56" i="2"/>
  <c r="AT70" i="2"/>
  <c r="AT49" i="2"/>
  <c r="AT58" i="2"/>
  <c r="AT45" i="2"/>
  <c r="AT41" i="2"/>
  <c r="AT31" i="2"/>
  <c r="AT69" i="2"/>
  <c r="AT65" i="2"/>
  <c r="AT61" i="2"/>
  <c r="AT30" i="2"/>
  <c r="AT33" i="2"/>
  <c r="AT37" i="2"/>
  <c r="AT57" i="2"/>
  <c r="AT54" i="2"/>
  <c r="BE50" i="1"/>
  <c r="BB30" i="2"/>
  <c r="C31" i="2" l="1"/>
  <c r="C32" i="2" s="1"/>
  <c r="C33" i="2" s="1"/>
  <c r="C53" i="2"/>
  <c r="C54" i="2" s="1"/>
  <c r="C55" i="2" s="1"/>
  <c r="C56" i="2" s="1"/>
  <c r="C57" i="2" s="1"/>
  <c r="C58" i="2" s="1"/>
  <c r="C45" i="2"/>
  <c r="C46" i="2" s="1"/>
  <c r="C47" i="2" s="1"/>
  <c r="C48" i="2" s="1"/>
  <c r="AT46" i="2"/>
  <c r="AT39" i="2"/>
  <c r="AT52" i="2"/>
  <c r="AT35" i="2"/>
  <c r="AT51" i="2"/>
  <c r="AT34" i="2"/>
  <c r="C44" i="2"/>
  <c r="C51" i="2"/>
  <c r="C35" i="2"/>
  <c r="C36" i="2" s="1"/>
  <c r="C37" i="2" s="1"/>
  <c r="C38" i="2" s="1"/>
  <c r="C39" i="2" s="1"/>
  <c r="U88" i="1"/>
  <c r="AL78" i="2"/>
  <c r="Q78" i="2"/>
  <c r="AM78" i="2"/>
  <c r="M78" i="2"/>
  <c r="AC78" i="2"/>
  <c r="BE78" i="1"/>
  <c r="BE77" i="1"/>
  <c r="BE37" i="1"/>
  <c r="BE61" i="1"/>
  <c r="BE36" i="1"/>
  <c r="BE35" i="1"/>
  <c r="BE49" i="1"/>
  <c r="BE46" i="1"/>
  <c r="BE34" i="1"/>
  <c r="BE45" i="1"/>
  <c r="BE43" i="1"/>
  <c r="AO78" i="2"/>
  <c r="AK78" i="2"/>
  <c r="AX39" i="1"/>
  <c r="AX49" i="1"/>
  <c r="AX62" i="1"/>
  <c r="AX70" i="1"/>
  <c r="AX69" i="1"/>
  <c r="AX77" i="1"/>
  <c r="AX56" i="1"/>
  <c r="AX71" i="1"/>
  <c r="AX74" i="1"/>
  <c r="AX60" i="1"/>
  <c r="AX61" i="1"/>
  <c r="AX44" i="1"/>
  <c r="AX48" i="1"/>
  <c r="AX52" i="1"/>
  <c r="AX57" i="1"/>
  <c r="AX66" i="1"/>
  <c r="AX76" i="1"/>
  <c r="AX33" i="1"/>
  <c r="AX46" i="1"/>
  <c r="AX67" i="1"/>
  <c r="AX68" i="1"/>
  <c r="AX30" i="1"/>
  <c r="AX50" i="1"/>
  <c r="BE67" i="1"/>
  <c r="BE55" i="1"/>
  <c r="AN78" i="2"/>
  <c r="AJ78" i="2"/>
  <c r="O78" i="2"/>
  <c r="S78" i="2"/>
  <c r="AS88" i="1"/>
  <c r="BE38" i="1"/>
  <c r="AF78" i="2"/>
  <c r="AB78" i="2"/>
  <c r="BE31" i="1"/>
  <c r="BE74" i="1"/>
  <c r="BE56" i="1"/>
  <c r="BE54" i="1"/>
  <c r="BE44" i="1"/>
  <c r="BE32" i="1"/>
  <c r="BE76" i="1"/>
  <c r="BE63" i="1"/>
  <c r="BE72" i="1"/>
  <c r="AR88" i="1"/>
  <c r="W88" i="1"/>
  <c r="M88" i="1"/>
  <c r="AA88" i="1"/>
  <c r="BE71" i="1"/>
  <c r="BE68" i="1"/>
  <c r="BE66" i="1"/>
  <c r="BE60" i="1"/>
  <c r="BE51" i="1"/>
  <c r="BE48" i="1"/>
  <c r="BE42" i="1"/>
  <c r="BE53" i="1"/>
  <c r="BE70" i="1"/>
  <c r="BE65" i="1"/>
  <c r="BE41" i="1"/>
  <c r="BE39" i="1"/>
  <c r="BE52" i="1"/>
  <c r="BE30" i="1"/>
  <c r="BE69" i="1"/>
  <c r="BE64" i="1"/>
  <c r="BE62" i="1"/>
  <c r="BE57" i="1"/>
  <c r="BE33" i="1"/>
  <c r="BF34" i="1"/>
  <c r="AA78" i="2"/>
  <c r="AE88" i="1"/>
  <c r="AI78" i="2"/>
  <c r="AH78" i="2"/>
  <c r="AG78" i="2"/>
  <c r="AE78" i="2"/>
  <c r="AD78" i="2"/>
  <c r="Z78" i="2"/>
  <c r="Y78" i="2"/>
  <c r="X78" i="2"/>
  <c r="W78" i="2"/>
  <c r="V78" i="2"/>
  <c r="U78" i="2"/>
  <c r="T78" i="2"/>
  <c r="AL88" i="1"/>
  <c r="AN88" i="1"/>
  <c r="AI88" i="1"/>
  <c r="AB88" i="1"/>
  <c r="X88" i="1"/>
  <c r="AQ88" i="1"/>
  <c r="AP88" i="1"/>
  <c r="AM88" i="1"/>
  <c r="AK88" i="1"/>
  <c r="AJ88" i="1"/>
  <c r="AH88" i="1"/>
  <c r="AG88" i="1"/>
  <c r="AD88" i="1"/>
  <c r="AC88" i="1"/>
  <c r="Z88" i="1"/>
  <c r="Y88" i="1"/>
  <c r="AF88" i="1"/>
  <c r="Q88" i="1"/>
  <c r="AO88" i="1"/>
</calcChain>
</file>

<file path=xl/comments1.xml><?xml version="1.0" encoding="utf-8"?>
<comments xmlns="http://schemas.openxmlformats.org/spreadsheetml/2006/main">
  <authors>
    <author/>
  </authors>
  <commentList>
    <comment ref="E27" authorId="0" shapeId="0">
      <text>
        <r>
          <rPr>
            <b/>
            <sz val="8"/>
            <color indexed="8"/>
            <rFont val="Tahoma"/>
            <family val="2"/>
          </rPr>
          <t xml:space="preserve">Don Braggins:
</t>
        </r>
        <r>
          <rPr>
            <sz val="8"/>
            <color indexed="8"/>
            <rFont val="Tahoma"/>
            <family val="2"/>
          </rPr>
          <t>Not strictly relevant for Trail O</t>
        </r>
      </text>
    </comment>
    <comment ref="G27" authorId="0" shapeId="0">
      <text>
        <r>
          <rPr>
            <b/>
            <sz val="8"/>
            <color indexed="8"/>
            <rFont val="Tahoma"/>
            <family val="2"/>
          </rPr>
          <t xml:space="preserve">Don Braggins:
</t>
        </r>
        <r>
          <rPr>
            <sz val="8"/>
            <color indexed="8"/>
            <rFont val="Tahoma"/>
            <family val="2"/>
          </rPr>
          <t>Open or Paralympic</t>
        </r>
      </text>
    </comment>
    <comment ref="H27" authorId="0" shapeId="0">
      <text>
        <r>
          <rPr>
            <b/>
            <sz val="8"/>
            <color indexed="8"/>
            <rFont val="Tahoma"/>
            <family val="2"/>
          </rPr>
          <t xml:space="preserve">Don Braggins:
</t>
        </r>
        <r>
          <rPr>
            <sz val="8"/>
            <color indexed="8"/>
            <rFont val="Tahoma"/>
            <family val="2"/>
          </rPr>
          <t>Junior?</t>
        </r>
      </text>
    </comment>
    <comment ref="I27" authorId="0" shapeId="0">
      <text>
        <r>
          <rPr>
            <b/>
            <sz val="8"/>
            <color indexed="8"/>
            <rFont val="Tahoma"/>
            <family val="2"/>
          </rPr>
          <t xml:space="preserve">Don Braggins:
</t>
        </r>
        <r>
          <rPr>
            <sz val="8"/>
            <color indexed="8"/>
            <rFont val="Tahoma"/>
            <family val="2"/>
          </rPr>
          <t>Only relevant if SI timing used in part or whole, otherwise hide this column</t>
        </r>
      </text>
    </comment>
  </commentList>
</comments>
</file>

<file path=xl/comments2.xml><?xml version="1.0" encoding="utf-8"?>
<comments xmlns="http://schemas.openxmlformats.org/spreadsheetml/2006/main">
  <authors>
    <author/>
  </authors>
  <commentList>
    <comment ref="F27" authorId="0" shapeId="0">
      <text>
        <r>
          <rPr>
            <b/>
            <sz val="8"/>
            <color indexed="8"/>
            <rFont val="Tahoma"/>
            <family val="2"/>
          </rPr>
          <t xml:space="preserve">Don Braggins:
</t>
        </r>
        <r>
          <rPr>
            <sz val="8"/>
            <color indexed="8"/>
            <rFont val="Tahoma"/>
            <family val="2"/>
          </rPr>
          <t>Not strictly relevant for Trail O</t>
        </r>
      </text>
    </comment>
    <comment ref="H27" authorId="0" shapeId="0">
      <text>
        <r>
          <rPr>
            <b/>
            <sz val="8"/>
            <color indexed="8"/>
            <rFont val="Tahoma"/>
            <family val="2"/>
          </rPr>
          <t xml:space="preserve">Don Braggins:
</t>
        </r>
        <r>
          <rPr>
            <sz val="8"/>
            <color indexed="8"/>
            <rFont val="Tahoma"/>
            <family val="2"/>
          </rPr>
          <t>Open or Paralympic</t>
        </r>
      </text>
    </comment>
    <comment ref="I27" authorId="0" shapeId="0">
      <text>
        <r>
          <rPr>
            <b/>
            <sz val="8"/>
            <color indexed="8"/>
            <rFont val="Tahoma"/>
            <family val="2"/>
          </rPr>
          <t xml:space="preserve">Don Braggins:
</t>
        </r>
        <r>
          <rPr>
            <sz val="8"/>
            <color indexed="8"/>
            <rFont val="Tahoma"/>
            <family val="2"/>
          </rPr>
          <t>Junior?</t>
        </r>
      </text>
    </comment>
    <comment ref="J27" authorId="0" shapeId="0">
      <text>
        <r>
          <rPr>
            <b/>
            <sz val="8"/>
            <color indexed="8"/>
            <rFont val="Tahoma"/>
            <family val="2"/>
          </rPr>
          <t xml:space="preserve">Don Braggins:
</t>
        </r>
        <r>
          <rPr>
            <sz val="8"/>
            <color indexed="8"/>
            <rFont val="Tahoma"/>
            <family val="2"/>
          </rPr>
          <t>Only relevant if SI timing used in part or whole, otherwise hide this column</t>
        </r>
      </text>
    </comment>
  </commentList>
</comments>
</file>

<file path=xl/sharedStrings.xml><?xml version="1.0" encoding="utf-8"?>
<sst xmlns="http://schemas.openxmlformats.org/spreadsheetml/2006/main" count="2468" uniqueCount="230">
  <si>
    <t>This Excel spreadsheet assumes sufficient knowledge of Excel to 'hide columns and rows', 'set print area',  'sort data' and to replicate formulae in extra rows if expansion for more competitors is needed</t>
  </si>
  <si>
    <t>It can be used for Trail O events with zero to four timed controls, up to 22 untimed controls, and any number of competitors, without needing to enter or adjust formulae</t>
  </si>
  <si>
    <t xml:space="preserve">Enter Number of timed controls </t>
  </si>
  <si>
    <t>(0-4)</t>
  </si>
  <si>
    <t>Hide unused columns if fewer than 4 timed controls</t>
  </si>
  <si>
    <t>Hide unused columns if fewer than 22 untimed controls</t>
  </si>
  <si>
    <t>Enter Penalty for wrong answer (secs)</t>
  </si>
  <si>
    <t>(Usually 60)</t>
  </si>
  <si>
    <t>TC 1</t>
  </si>
  <si>
    <t>These adjust automatically</t>
  </si>
  <si>
    <t>TC 2</t>
  </si>
  <si>
    <t>TC 3</t>
  </si>
  <si>
    <t>TC 4</t>
  </si>
  <si>
    <t xml:space="preserve">Ensure all unused columns have 'x' as answer, nothing in rest of column, then hide unused columns </t>
  </si>
  <si>
    <r>
      <rPr>
        <b/>
        <sz val="12"/>
        <color indexed="10"/>
        <rFont val="Arial"/>
        <family val="2"/>
      </rPr>
      <t xml:space="preserve">Enter details shown in </t>
    </r>
    <r>
      <rPr>
        <b/>
        <sz val="12"/>
        <color indexed="55"/>
        <rFont val="Arial"/>
        <family val="2"/>
      </rPr>
      <t>[grey text]</t>
    </r>
  </si>
  <si>
    <t>'Save as' under a different name</t>
  </si>
  <si>
    <t>Queries, bug reports, etc. to don@braggins.com please</t>
  </si>
  <si>
    <t>This spreadsheet was used as basis for JK TrailO and BTOC 2010, and bugs found then were corrected 7/7/2010</t>
  </si>
  <si>
    <t>Set print area below this line</t>
  </si>
  <si>
    <t xml:space="preserve">Results </t>
  </si>
  <si>
    <t xml:space="preserve">Points </t>
  </si>
  <si>
    <t>Corrected time</t>
  </si>
  <si>
    <t>Penalty</t>
  </si>
  <si>
    <t>Elite Course</t>
  </si>
  <si>
    <t>time</t>
  </si>
  <si>
    <t>x</t>
  </si>
  <si>
    <t>Z</t>
  </si>
  <si>
    <t>Total</t>
  </si>
  <si>
    <t>Name</t>
  </si>
  <si>
    <t>Age Class</t>
  </si>
  <si>
    <t>Club</t>
  </si>
  <si>
    <t>O/P</t>
  </si>
  <si>
    <t>J?</t>
  </si>
  <si>
    <t>Bof No</t>
  </si>
  <si>
    <t>T1</t>
  </si>
  <si>
    <t>T2</t>
  </si>
  <si>
    <t>T3</t>
  </si>
  <si>
    <t>T4</t>
  </si>
  <si>
    <t>Time</t>
  </si>
  <si>
    <t>[Competitor 1 on this line]</t>
  </si>
  <si>
    <t> </t>
  </si>
  <si>
    <t>M70</t>
  </si>
  <si>
    <t>Insert extra rows for extra competitors above this line and copy row 52 and drag down to replicate</t>
  </si>
  <si>
    <t>Set print area above this line unless you wish to show % incorrect answers, in which case hide this row</t>
  </si>
  <si>
    <t>Number of entries</t>
  </si>
  <si>
    <t>Count of correct answers</t>
  </si>
  <si>
    <t>Count of all completed answers</t>
  </si>
  <si>
    <t>Percent incorrect answers</t>
  </si>
  <si>
    <t>Set print area above this line if you wish to show % incorrect answers</t>
  </si>
  <si>
    <t xml:space="preserve">SORT ON  POINTS AND THEN INVERSE SORT ON  CORRECTED TIMES TO RANK COMPETITORS </t>
  </si>
  <si>
    <t>Column A can be used to indicate 1st, 2nd, 3rd etc. being careful not to include the very small row 28 when sorting</t>
  </si>
  <si>
    <t>Standard Course</t>
  </si>
  <si>
    <t>Open</t>
  </si>
  <si>
    <t>JK PreO 2018</t>
  </si>
  <si>
    <t>Provisional</t>
  </si>
  <si>
    <t>1st April 2018</t>
  </si>
  <si>
    <t>Richard Keighley</t>
  </si>
  <si>
    <t>T1.1</t>
  </si>
  <si>
    <t>T1.2</t>
  </si>
  <si>
    <t>T1.3</t>
  </si>
  <si>
    <t>T2.1</t>
  </si>
  <si>
    <t>T2.2</t>
  </si>
  <si>
    <t>T2.3</t>
  </si>
  <si>
    <t>TC 5</t>
  </si>
  <si>
    <t>TC 6</t>
  </si>
  <si>
    <t>WIM</t>
  </si>
  <si>
    <t xml:space="preserve">Bib </t>
  </si>
  <si>
    <t>Bib</t>
  </si>
  <si>
    <t>enter the split times</t>
  </si>
  <si>
    <t>Country</t>
  </si>
  <si>
    <t>Duncan Harris</t>
  </si>
  <si>
    <t>M50</t>
  </si>
  <si>
    <t>DEE</t>
  </si>
  <si>
    <t>GBR</t>
  </si>
  <si>
    <t>N</t>
  </si>
  <si>
    <t>Ruth Harris</t>
  </si>
  <si>
    <t>W45</t>
  </si>
  <si>
    <t>Anna Harris</t>
  </si>
  <si>
    <t>W16</t>
  </si>
  <si>
    <t>Karen Ashworth</t>
  </si>
  <si>
    <t>W50</t>
  </si>
  <si>
    <t>SO</t>
  </si>
  <si>
    <t>Christine Roberts</t>
  </si>
  <si>
    <t>W65</t>
  </si>
  <si>
    <t>EBOR</t>
  </si>
  <si>
    <t>Peter Roberts</t>
  </si>
  <si>
    <t>Y</t>
  </si>
  <si>
    <t>Tom Dobra</t>
  </si>
  <si>
    <t>M21E</t>
  </si>
  <si>
    <t>UBOC</t>
  </si>
  <si>
    <t>Margaret Parker</t>
  </si>
  <si>
    <t>W70</t>
  </si>
  <si>
    <t>AIRE</t>
  </si>
  <si>
    <t>Alan Parker</t>
  </si>
  <si>
    <t>Sue Hooper</t>
  </si>
  <si>
    <t>HH</t>
  </si>
  <si>
    <t>Scott Collier</t>
  </si>
  <si>
    <t>KERNO</t>
  </si>
  <si>
    <t>Iain Phillips</t>
  </si>
  <si>
    <t>LEI</t>
  </si>
  <si>
    <t>Alan Hickling</t>
  </si>
  <si>
    <t>SAX</t>
  </si>
  <si>
    <t>Nick Barrable</t>
  </si>
  <si>
    <t>SYO</t>
  </si>
  <si>
    <t>Sarah-Jane Barrable</t>
  </si>
  <si>
    <t>WOpen</t>
  </si>
  <si>
    <t>SLOW</t>
  </si>
  <si>
    <t>Simon Greenwood</t>
  </si>
  <si>
    <t>M60</t>
  </si>
  <si>
    <t>Jon Brooke</t>
  </si>
  <si>
    <t>WSX</t>
  </si>
  <si>
    <t>Chris Virgo</t>
  </si>
  <si>
    <t>M65</t>
  </si>
  <si>
    <t>DEVON</t>
  </si>
  <si>
    <t>Giuliano Michelotti</t>
  </si>
  <si>
    <t>ITA</t>
  </si>
  <si>
    <t>Mike Elliot</t>
  </si>
  <si>
    <t>MV</t>
  </si>
  <si>
    <t>Peter Huzan</t>
  </si>
  <si>
    <t>Heather Walton</t>
  </si>
  <si>
    <t>W55</t>
  </si>
  <si>
    <t>Max Straube-Roth</t>
  </si>
  <si>
    <t>M10</t>
  </si>
  <si>
    <t>OD</t>
  </si>
  <si>
    <t>Ian Ditchfield</t>
  </si>
  <si>
    <t>Ruth Rhodes</t>
  </si>
  <si>
    <t>W75</t>
  </si>
  <si>
    <t>Matthew Pickering</t>
  </si>
  <si>
    <t>Robin Bishop</t>
  </si>
  <si>
    <t>TVOC</t>
  </si>
  <si>
    <t>John Crosby</t>
  </si>
  <si>
    <t>NATO</t>
  </si>
  <si>
    <t>Peter Hornsby</t>
  </si>
  <si>
    <t>HKG</t>
  </si>
  <si>
    <t>Anne Braggins</t>
  </si>
  <si>
    <t>WAOC</t>
  </si>
  <si>
    <t>Andy Johnson</t>
  </si>
  <si>
    <t>M55</t>
  </si>
  <si>
    <t>HOC</t>
  </si>
  <si>
    <t>John Kewley</t>
  </si>
  <si>
    <t>MDOC</t>
  </si>
  <si>
    <t>Pete Owens</t>
  </si>
  <si>
    <t>Andis Ozols</t>
  </si>
  <si>
    <t>M35</t>
  </si>
  <si>
    <t>DVO</t>
  </si>
  <si>
    <t>LAT</t>
  </si>
  <si>
    <t>Robert Hickling</t>
  </si>
  <si>
    <t>GRAMP</t>
  </si>
  <si>
    <t>Anne Hickling</t>
  </si>
  <si>
    <t>Colin Duckworth</t>
  </si>
  <si>
    <t>Kenny Leitch</t>
  </si>
  <si>
    <t>Matthew Leitch</t>
  </si>
  <si>
    <t>M20E</t>
  </si>
  <si>
    <t>EUOC</t>
  </si>
  <si>
    <t>Samuel Leitch</t>
  </si>
  <si>
    <t>M18E</t>
  </si>
  <si>
    <t>Wing Chung Tam</t>
  </si>
  <si>
    <t>Angela Dixon</t>
  </si>
  <si>
    <t>TAY</t>
  </si>
  <si>
    <t>Rachel Khan</t>
  </si>
  <si>
    <t>Peter Suba</t>
  </si>
  <si>
    <t>M40</t>
  </si>
  <si>
    <t>River Edis-Smith</t>
  </si>
  <si>
    <t xml:space="preserve">HKIOF </t>
  </si>
  <si>
    <t xml:space="preserve">ASD </t>
  </si>
  <si>
    <t>David Nixon</t>
  </si>
  <si>
    <t>SOC</t>
  </si>
  <si>
    <t>Leanne Bailey</t>
  </si>
  <si>
    <t>NOR</t>
  </si>
  <si>
    <t>Mike Bennett</t>
  </si>
  <si>
    <t>Julia Robertson</t>
  </si>
  <si>
    <t>QO</t>
  </si>
  <si>
    <t>Steve Robertson</t>
  </si>
  <si>
    <t>Peter Martin</t>
  </si>
  <si>
    <t>Julia Preston</t>
  </si>
  <si>
    <t>W35</t>
  </si>
  <si>
    <t>WCH</t>
  </si>
  <si>
    <t>Hannah Brown</t>
  </si>
  <si>
    <t>David Wathey</t>
  </si>
  <si>
    <t>Cecilia Fenerty</t>
  </si>
  <si>
    <t>Dominic Wathey</t>
  </si>
  <si>
    <t>M14</t>
  </si>
  <si>
    <t>Sharon Dickenson</t>
  </si>
  <si>
    <t>W40</t>
  </si>
  <si>
    <t>LVO</t>
  </si>
  <si>
    <t>Joanne Field</t>
  </si>
  <si>
    <t>Melanie Hilton</t>
  </si>
  <si>
    <t>Sophie Gordon</t>
  </si>
  <si>
    <t>Thomas Dixon</t>
  </si>
  <si>
    <t>Jemima Hayward-Bhikha</t>
  </si>
  <si>
    <t>Run time</t>
  </si>
  <si>
    <t>Set print area Left of this line</t>
  </si>
  <si>
    <t>Penalty time</t>
  </si>
  <si>
    <t>Max time</t>
  </si>
  <si>
    <t>Finish time</t>
  </si>
  <si>
    <t>Split 1 -&gt; 2</t>
  </si>
  <si>
    <t>Time calculation for one timed  out section SI</t>
  </si>
  <si>
    <t>Penalty?</t>
  </si>
  <si>
    <t>Penalty ?</t>
  </si>
  <si>
    <t>Mykyta Chubynsky</t>
  </si>
  <si>
    <t>(0-6)</t>
  </si>
  <si>
    <t>W80</t>
  </si>
  <si>
    <t>W60</t>
  </si>
  <si>
    <t>D</t>
  </si>
  <si>
    <t>F</t>
  </si>
  <si>
    <t>E</t>
  </si>
  <si>
    <t>C</t>
  </si>
  <si>
    <t>A</t>
  </si>
  <si>
    <t>B</t>
  </si>
  <si>
    <t>X</t>
  </si>
  <si>
    <t>Christian Gieseler</t>
  </si>
  <si>
    <t>GER</t>
  </si>
  <si>
    <t>Tom Fellbaum</t>
  </si>
  <si>
    <t>Richard Thornton</t>
  </si>
  <si>
    <t>SARUM</t>
  </si>
  <si>
    <t>Catherine Slade</t>
  </si>
  <si>
    <t>Edward Stott</t>
  </si>
  <si>
    <t>Mike Wimpenny</t>
  </si>
  <si>
    <t>CD</t>
  </si>
  <si>
    <t>Adrian Bailey</t>
  </si>
  <si>
    <t>Catherine Bailey</t>
  </si>
  <si>
    <t>Tracy Edgar</t>
  </si>
  <si>
    <t>Steve Edgar</t>
  </si>
  <si>
    <t>Don McKerrow</t>
  </si>
  <si>
    <t>Diane  Leakey</t>
  </si>
  <si>
    <t>V</t>
  </si>
  <si>
    <t>BD</t>
  </si>
  <si>
    <t>v</t>
  </si>
  <si>
    <t>? Tom Fellbaum</t>
  </si>
  <si>
    <t>M21`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</si>
</sst>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400]h:mm:ss\ AM/PM"/>
    <numFmt numFmtId="165" formatCode="hh:mm:ss;@"/>
  </numFmts>
  <fonts count="43" x14ac:knownFonts="1">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6"/>
      <name val="Arial"/>
      <family val="2"/>
    </font>
    <font>
      <b/>
      <sz val="10"/>
      <color indexed="9"/>
      <name val="Arial"/>
      <family val="2"/>
    </font>
    <font>
      <b/>
      <sz val="10"/>
      <color indexed="8"/>
      <name val="Arial"/>
      <family val="2"/>
    </font>
    <font>
      <sz val="10"/>
      <color indexed="9"/>
      <name val="Arial"/>
      <family val="2"/>
    </font>
    <font>
      <b/>
      <sz val="12"/>
      <color indexed="53"/>
      <name val="Arial"/>
      <family val="2"/>
    </font>
    <font>
      <b/>
      <i/>
      <sz val="12"/>
      <color indexed="53"/>
      <name val="Arial"/>
      <family val="2"/>
    </font>
    <font>
      <b/>
      <sz val="11"/>
      <color indexed="10"/>
      <name val="Arial"/>
      <family val="2"/>
    </font>
    <font>
      <b/>
      <sz val="12"/>
      <color indexed="55"/>
      <name val="Arial"/>
      <family val="2"/>
    </font>
    <font>
      <sz val="10"/>
      <color indexed="53"/>
      <name val="Arial"/>
      <family val="2"/>
    </font>
    <font>
      <b/>
      <sz val="12"/>
      <color indexed="10"/>
      <name val="Arial"/>
      <family val="2"/>
    </font>
    <font>
      <b/>
      <sz val="18"/>
      <color indexed="8"/>
      <name val="Arial"/>
      <family val="2"/>
    </font>
    <font>
      <b/>
      <sz val="36"/>
      <name val="Arial"/>
      <family val="2"/>
    </font>
    <font>
      <b/>
      <sz val="14"/>
      <color indexed="8"/>
      <name val="Arial"/>
      <family val="2"/>
    </font>
    <font>
      <sz val="14"/>
      <name val="Arial"/>
      <family val="2"/>
    </font>
    <font>
      <b/>
      <sz val="14"/>
      <color indexed="55"/>
      <name val="Arial"/>
      <family val="2"/>
    </font>
    <font>
      <b/>
      <sz val="14"/>
      <name val="Arial"/>
      <family val="2"/>
    </font>
    <font>
      <sz val="12"/>
      <name val="Arial"/>
      <family val="2"/>
    </font>
    <font>
      <b/>
      <sz val="10"/>
      <name val="Arial"/>
      <family val="2"/>
    </font>
    <font>
      <b/>
      <sz val="12"/>
      <name val="Arial"/>
      <family val="2"/>
    </font>
    <font>
      <sz val="12"/>
      <color indexed="55"/>
      <name val="Arial"/>
      <family val="2"/>
    </font>
    <font>
      <sz val="12"/>
      <name val="Times New Roman"/>
      <family val="1"/>
    </font>
    <font>
      <i/>
      <sz val="10"/>
      <name val="Arial"/>
      <family val="2"/>
    </font>
    <font>
      <sz val="8"/>
      <name val="Arial"/>
      <family val="2"/>
    </font>
    <font>
      <sz val="10"/>
      <color indexed="10"/>
      <name val="Arial"/>
      <family val="2"/>
    </font>
    <font>
      <b/>
      <sz val="10"/>
      <color indexed="10"/>
      <name val="Arial"/>
      <family val="2"/>
    </font>
    <font>
      <b/>
      <sz val="10"/>
      <color indexed="53"/>
      <name val="Arial"/>
      <family val="2"/>
    </font>
    <font>
      <b/>
      <sz val="8"/>
      <color indexed="8"/>
      <name val="Tahoma"/>
      <family val="2"/>
    </font>
    <font>
      <sz val="8"/>
      <color indexed="8"/>
      <name val="Tahoma"/>
      <family val="2"/>
    </font>
    <font>
      <sz val="10"/>
      <name val="Arial"/>
      <family val="2"/>
    </font>
    <font>
      <sz val="10"/>
      <color theme="1"/>
      <name val="Arial"/>
      <family val="2"/>
    </font>
    <font>
      <b/>
      <sz val="14"/>
      <color theme="1"/>
      <name val="Arial"/>
      <family val="2"/>
    </font>
    <font>
      <b/>
      <sz val="10"/>
      <color theme="1"/>
      <name val="Arial"/>
      <family val="2"/>
    </font>
    <font>
      <i/>
      <sz val="10"/>
      <color theme="1"/>
      <name val="Arial"/>
      <family val="2"/>
    </font>
    <font>
      <sz val="8"/>
      <color theme="1"/>
      <name val="Arial"/>
      <family val="2"/>
    </font>
    <font>
      <i/>
      <sz val="8"/>
      <name val="Arial"/>
      <family val="2"/>
    </font>
  </fonts>
  <fills count="14">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40"/>
        <bgColor indexed="49"/>
      </patternFill>
    </fill>
    <fill>
      <patternFill patternType="solid">
        <fgColor rgb="FF00B0F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8"/>
      </left>
      <right/>
      <top/>
      <bottom/>
      <diagonal/>
    </border>
    <border>
      <left/>
      <right/>
      <top style="thin">
        <color indexed="8"/>
      </top>
      <bottom style="double">
        <color indexed="8"/>
      </bottom>
      <diagonal/>
    </border>
    <border>
      <left style="thin">
        <color indexed="8"/>
      </left>
      <right/>
      <top style="thin">
        <color indexed="8"/>
      </top>
      <bottom style="double">
        <color indexed="8"/>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double">
        <color indexed="8"/>
      </bottom>
      <diagonal/>
    </border>
    <border>
      <left/>
      <right style="thin">
        <color indexed="8"/>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8">
    <xf numFmtId="0" fontId="0" fillId="0" borderId="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0"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7" fillId="8" borderId="0" applyNumberFormat="0" applyBorder="0" applyAlignment="0" applyProtection="0"/>
    <xf numFmtId="0" fontId="4" fillId="8" borderId="1" applyNumberFormat="0" applyAlignment="0" applyProtection="0"/>
    <xf numFmtId="9" fontId="36" fillId="0" borderId="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cellStyleXfs>
  <cellXfs count="114">
    <xf numFmtId="0" fontId="0" fillId="0" borderId="0" xfId="0"/>
    <xf numFmtId="0" fontId="0" fillId="0" borderId="0" xfId="0" applyAlignment="1">
      <alignment horizontal="center"/>
    </xf>
    <xf numFmtId="0" fontId="0" fillId="0" borderId="2" xfId="0" applyBorder="1"/>
    <xf numFmtId="0" fontId="0" fillId="0" borderId="0" xfId="0" applyBorder="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0" fillId="0" borderId="0" xfId="0" applyFont="1" applyAlignment="1">
      <alignment horizontal="right"/>
    </xf>
    <xf numFmtId="0" fontId="0" fillId="0" borderId="0" xfId="0" applyNumberFormat="1"/>
    <xf numFmtId="0" fontId="17" fillId="0" borderId="0" xfId="0" applyFont="1" applyAlignment="1">
      <alignment horizontal="left"/>
    </xf>
    <xf numFmtId="0" fontId="17" fillId="0" borderId="0" xfId="0" applyFont="1"/>
    <xf numFmtId="0" fontId="12" fillId="0" borderId="0" xfId="0" applyFont="1" applyAlignment="1">
      <alignment horizontal="right"/>
    </xf>
    <xf numFmtId="0" fontId="0" fillId="9" borderId="0" xfId="0" applyFill="1"/>
    <xf numFmtId="0" fontId="17" fillId="9" borderId="0" xfId="0" applyFont="1" applyFill="1" applyAlignment="1">
      <alignment horizontal="right"/>
    </xf>
    <xf numFmtId="0" fontId="0" fillId="9" borderId="0" xfId="0" applyFill="1" applyAlignment="1">
      <alignment horizontal="center"/>
    </xf>
    <xf numFmtId="0" fontId="0" fillId="9" borderId="0" xfId="0" applyFill="1" applyBorder="1"/>
    <xf numFmtId="0" fontId="18" fillId="0" borderId="0" xfId="0" applyFont="1"/>
    <xf numFmtId="0" fontId="19" fillId="0" borderId="0" xfId="0" applyFont="1"/>
    <xf numFmtId="0" fontId="0" fillId="0" borderId="0" xfId="0" applyBorder="1" applyAlignment="1">
      <alignment horizontal="center"/>
    </xf>
    <xf numFmtId="0" fontId="0" fillId="0" borderId="0" xfId="0" applyNumberFormat="1" applyFont="1" applyFill="1" applyBorder="1" applyAlignment="1"/>
    <xf numFmtId="0" fontId="20" fillId="0" borderId="0" xfId="0" applyFont="1"/>
    <xf numFmtId="0" fontId="21" fillId="0" borderId="0" xfId="0" applyFont="1"/>
    <xf numFmtId="0" fontId="22" fillId="0" borderId="0" xfId="0" applyFont="1"/>
    <xf numFmtId="0" fontId="23" fillId="0" borderId="0" xfId="0" applyFont="1"/>
    <xf numFmtId="0" fontId="23" fillId="0" borderId="0" xfId="0" applyFont="1" applyBorder="1"/>
    <xf numFmtId="0" fontId="20" fillId="0" borderId="0" xfId="0" applyFont="1" applyAlignment="1">
      <alignment horizontal="center"/>
    </xf>
    <xf numFmtId="0" fontId="24" fillId="0" borderId="0" xfId="0" applyFont="1" applyBorder="1"/>
    <xf numFmtId="0" fontId="0" fillId="0" borderId="0" xfId="0" applyBorder="1" applyAlignment="1"/>
    <xf numFmtId="0" fontId="24" fillId="0" borderId="0" xfId="0" applyFont="1" applyBorder="1" applyAlignment="1">
      <alignment horizontal="left"/>
    </xf>
    <xf numFmtId="0" fontId="0" fillId="0" borderId="0" xfId="0" applyBorder="1" applyAlignment="1">
      <alignment horizontal="left"/>
    </xf>
    <xf numFmtId="0" fontId="26" fillId="0" borderId="0" xfId="0" applyFont="1" applyBorder="1" applyAlignment="1">
      <alignment horizontal="left"/>
    </xf>
    <xf numFmtId="0" fontId="25" fillId="0" borderId="0" xfId="0" applyFont="1" applyBorder="1" applyAlignment="1">
      <alignment horizontal="left"/>
    </xf>
    <xf numFmtId="0" fontId="25" fillId="0" borderId="0" xfId="0" applyFont="1" applyBorder="1" applyAlignment="1"/>
    <xf numFmtId="0" fontId="24" fillId="0" borderId="0" xfId="0" applyFont="1" applyBorder="1" applyAlignment="1">
      <alignment horizontal="center"/>
    </xf>
    <xf numFmtId="0" fontId="25" fillId="0" borderId="0" xfId="0" applyFont="1" applyBorder="1"/>
    <xf numFmtId="0" fontId="25" fillId="0" borderId="0" xfId="0" applyFont="1"/>
    <xf numFmtId="0" fontId="25" fillId="0" borderId="0" xfId="0" applyFont="1" applyFill="1" applyAlignment="1">
      <alignment horizontal="center"/>
    </xf>
    <xf numFmtId="0" fontId="25" fillId="0" borderId="0" xfId="0" applyFont="1" applyAlignment="1">
      <alignment horizontal="center"/>
    </xf>
    <xf numFmtId="0" fontId="25" fillId="0" borderId="0" xfId="0" applyFont="1" applyBorder="1" applyAlignment="1">
      <alignment horizontal="center"/>
    </xf>
    <xf numFmtId="0" fontId="25" fillId="0" borderId="0" xfId="0" applyFont="1" applyFill="1" applyBorder="1" applyAlignment="1">
      <alignment horizontal="center"/>
    </xf>
    <xf numFmtId="0" fontId="25" fillId="0" borderId="3" xfId="0" applyFont="1" applyBorder="1" applyAlignment="1">
      <alignment horizontal="center"/>
    </xf>
    <xf numFmtId="0" fontId="0" fillId="0" borderId="3" xfId="0" applyBorder="1"/>
    <xf numFmtId="0" fontId="25" fillId="0" borderId="3" xfId="0" applyFont="1" applyFill="1" applyBorder="1" applyAlignment="1">
      <alignment horizontal="center"/>
    </xf>
    <xf numFmtId="0" fontId="25" fillId="0" borderId="4" xfId="0" applyFont="1" applyFill="1" applyBorder="1" applyAlignment="1">
      <alignment horizontal="center"/>
    </xf>
    <xf numFmtId="0" fontId="25" fillId="0" borderId="3" xfId="0" applyFont="1" applyBorder="1"/>
    <xf numFmtId="0" fontId="27" fillId="0" borderId="0" xfId="0" applyFont="1" applyAlignment="1">
      <alignment horizontal="left"/>
    </xf>
    <xf numFmtId="0" fontId="24" fillId="0" borderId="0" xfId="0" applyFont="1" applyBorder="1" applyAlignment="1">
      <alignment vertical="top" wrapText="1"/>
    </xf>
    <xf numFmtId="0" fontId="24" fillId="0" borderId="0" xfId="0" applyFont="1" applyFill="1" applyBorder="1" applyAlignment="1">
      <alignment vertical="top" wrapText="1"/>
    </xf>
    <xf numFmtId="0" fontId="0" fillId="0" borderId="0" xfId="0" applyFont="1" applyAlignment="1">
      <alignment wrapText="1"/>
    </xf>
    <xf numFmtId="0" fontId="0" fillId="0" borderId="0" xfId="0" applyFont="1" applyAlignment="1">
      <alignment horizontal="center"/>
    </xf>
    <xf numFmtId="0" fontId="0" fillId="0" borderId="0" xfId="0" applyFill="1" applyAlignment="1">
      <alignment horizontal="center"/>
    </xf>
    <xf numFmtId="0" fontId="0" fillId="0" borderId="2" xfId="0" applyFont="1" applyBorder="1" applyAlignment="1">
      <alignment horizontal="right"/>
    </xf>
    <xf numFmtId="0" fontId="0" fillId="0" borderId="0" xfId="0" applyFill="1" applyBorder="1" applyAlignment="1">
      <alignment horizontal="center"/>
    </xf>
    <xf numFmtId="0" fontId="0" fillId="0" borderId="0" xfId="0" applyFill="1"/>
    <xf numFmtId="0" fontId="0" fillId="0" borderId="0" xfId="0" applyFont="1" applyFill="1" applyBorder="1" applyAlignment="1">
      <alignment horizontal="center"/>
    </xf>
    <xf numFmtId="0" fontId="0" fillId="0" borderId="0" xfId="0" applyFont="1" applyFill="1" applyAlignment="1">
      <alignment horizontal="center"/>
    </xf>
    <xf numFmtId="0" fontId="28" fillId="0" borderId="0" xfId="0" applyFont="1" applyBorder="1" applyAlignment="1">
      <alignment vertical="top" wrapText="1"/>
    </xf>
    <xf numFmtId="0" fontId="0" fillId="0" borderId="0" xfId="0" applyFont="1" applyFill="1" applyAlignment="1">
      <alignment wrapText="1"/>
    </xf>
    <xf numFmtId="0" fontId="28" fillId="0" borderId="0" xfId="0" applyFont="1" applyFill="1" applyBorder="1" applyAlignment="1">
      <alignment horizontal="center" vertical="top" wrapText="1"/>
    </xf>
    <xf numFmtId="0" fontId="0" fillId="0" borderId="2" xfId="0" applyFont="1" applyBorder="1" applyAlignment="1">
      <alignment horizontal="center"/>
    </xf>
    <xf numFmtId="0" fontId="0" fillId="0" borderId="2" xfId="0" applyFont="1" applyFill="1" applyBorder="1" applyAlignment="1">
      <alignment horizontal="center"/>
    </xf>
    <xf numFmtId="0" fontId="13" fillId="0" borderId="0" xfId="0" applyFont="1" applyFill="1" applyBorder="1" applyAlignment="1">
      <alignment vertical="top" wrapText="1"/>
    </xf>
    <xf numFmtId="0" fontId="17" fillId="9" borderId="0" xfId="0" applyFont="1" applyFill="1" applyAlignment="1">
      <alignment horizontal="left"/>
    </xf>
    <xf numFmtId="0" fontId="24" fillId="0" borderId="0" xfId="0" applyNumberFormat="1" applyFont="1" applyFill="1" applyBorder="1" applyAlignment="1"/>
    <xf numFmtId="0" fontId="0" fillId="0" borderId="0" xfId="0" applyFont="1" applyAlignment="1">
      <alignment vertical="top"/>
    </xf>
    <xf numFmtId="0" fontId="0" fillId="0" borderId="0" xfId="0" applyAlignment="1">
      <alignment horizontal="left"/>
    </xf>
    <xf numFmtId="0" fontId="29" fillId="0" borderId="0" xfId="0" applyFont="1"/>
    <xf numFmtId="0" fontId="29" fillId="0" borderId="5" xfId="0" applyNumberFormat="1" applyFont="1" applyFill="1" applyBorder="1" applyAlignment="1"/>
    <xf numFmtId="0" fontId="29" fillId="0" borderId="6" xfId="0" applyNumberFormat="1" applyFont="1" applyFill="1" applyBorder="1" applyAlignment="1"/>
    <xf numFmtId="0" fontId="29" fillId="0" borderId="0" xfId="0" applyNumberFormat="1" applyFont="1" applyFill="1" applyBorder="1" applyAlignment="1"/>
    <xf numFmtId="0" fontId="29" fillId="0" borderId="2" xfId="0" applyNumberFormat="1" applyFont="1" applyFill="1" applyBorder="1" applyAlignment="1"/>
    <xf numFmtId="0" fontId="29" fillId="0" borderId="7" xfId="0" applyNumberFormat="1" applyFont="1" applyFill="1" applyBorder="1" applyAlignment="1"/>
    <xf numFmtId="1" fontId="30" fillId="0" borderId="8" xfId="14" applyNumberFormat="1" applyFont="1" applyFill="1" applyBorder="1" applyAlignment="1" applyProtection="1"/>
    <xf numFmtId="1" fontId="30" fillId="0" borderId="9" xfId="14" applyNumberFormat="1" applyFont="1" applyFill="1" applyBorder="1" applyAlignment="1" applyProtection="1"/>
    <xf numFmtId="1" fontId="30" fillId="0" borderId="0" xfId="14" applyNumberFormat="1" applyFont="1" applyFill="1" applyBorder="1" applyAlignment="1" applyProtection="1"/>
    <xf numFmtId="0" fontId="31" fillId="0" borderId="0" xfId="0" applyFont="1" applyAlignment="1">
      <alignment horizontal="left"/>
    </xf>
    <xf numFmtId="0" fontId="0" fillId="0" borderId="0" xfId="0" applyNumberFormat="1" applyFont="1" applyFill="1" applyAlignment="1"/>
    <xf numFmtId="0" fontId="32" fillId="0" borderId="0" xfId="0" applyFont="1" applyAlignment="1">
      <alignment horizontal="left"/>
    </xf>
    <xf numFmtId="0" fontId="33" fillId="0" borderId="0" xfId="0" applyFont="1"/>
    <xf numFmtId="0" fontId="37" fillId="0" borderId="0" xfId="0" applyFont="1" applyAlignment="1">
      <alignment horizontal="center"/>
    </xf>
    <xf numFmtId="0" fontId="37" fillId="9" borderId="0" xfId="0" applyFont="1" applyFill="1" applyAlignment="1">
      <alignment horizontal="center"/>
    </xf>
    <xf numFmtId="0" fontId="38" fillId="0" borderId="0" xfId="0" applyFont="1"/>
    <xf numFmtId="0" fontId="37" fillId="0" borderId="0" xfId="0" applyFont="1" applyBorder="1" applyAlignment="1"/>
    <xf numFmtId="0" fontId="39" fillId="0" borderId="0" xfId="0" applyFont="1" applyBorder="1" applyAlignment="1"/>
    <xf numFmtId="0" fontId="39" fillId="0" borderId="0" xfId="0" applyFont="1" applyFill="1" applyAlignment="1">
      <alignment horizontal="center"/>
    </xf>
    <xf numFmtId="0" fontId="39" fillId="0" borderId="3" xfId="0" applyFont="1" applyFill="1" applyBorder="1" applyAlignment="1">
      <alignment horizontal="center"/>
    </xf>
    <xf numFmtId="0" fontId="37" fillId="0" borderId="0" xfId="0" applyFont="1"/>
    <xf numFmtId="0" fontId="37" fillId="0" borderId="0" xfId="0" applyFont="1" applyFill="1" applyAlignment="1">
      <alignment horizontal="center"/>
    </xf>
    <xf numFmtId="0" fontId="40" fillId="0" borderId="5" xfId="0" applyNumberFormat="1" applyFont="1" applyFill="1" applyBorder="1" applyAlignment="1"/>
    <xf numFmtId="0" fontId="40" fillId="0" borderId="2" xfId="0" applyNumberFormat="1" applyFont="1" applyFill="1" applyBorder="1" applyAlignment="1"/>
    <xf numFmtId="1" fontId="41" fillId="0" borderId="8" xfId="14" applyNumberFormat="1" applyFont="1" applyFill="1" applyBorder="1" applyAlignment="1" applyProtection="1"/>
    <xf numFmtId="1" fontId="41" fillId="0" borderId="0" xfId="14" applyNumberFormat="1" applyFont="1" applyFill="1" applyBorder="1" applyAlignment="1" applyProtection="1"/>
    <xf numFmtId="0" fontId="37" fillId="0" borderId="0" xfId="0" applyNumberFormat="1" applyFont="1" applyFill="1" applyBorder="1" applyAlignment="1"/>
    <xf numFmtId="0" fontId="25" fillId="0" borderId="10" xfId="0" applyFont="1" applyBorder="1" applyAlignment="1">
      <alignment horizontal="center"/>
    </xf>
    <xf numFmtId="0" fontId="0" fillId="0" borderId="11" xfId="0" applyBorder="1"/>
    <xf numFmtId="164" fontId="0" fillId="0" borderId="0" xfId="0" applyNumberFormat="1"/>
    <xf numFmtId="165" fontId="0" fillId="0" borderId="0" xfId="0" applyNumberFormat="1"/>
    <xf numFmtId="0" fontId="0" fillId="10" borderId="0" xfId="0" applyFill="1"/>
    <xf numFmtId="1" fontId="0" fillId="0" borderId="0" xfId="0" applyNumberFormat="1"/>
    <xf numFmtId="0" fontId="0" fillId="0" borderId="11" xfId="0" applyFont="1" applyBorder="1" applyAlignment="1">
      <alignment wrapText="1"/>
    </xf>
    <xf numFmtId="0" fontId="0" fillId="11" borderId="0" xfId="0" applyFill="1" applyBorder="1" applyAlignment="1" applyProtection="1">
      <alignment horizontal="left" vertical="center"/>
      <protection locked="0"/>
    </xf>
    <xf numFmtId="0" fontId="0" fillId="0" borderId="12" xfId="0" applyFont="1" applyBorder="1" applyAlignment="1">
      <alignment wrapText="1"/>
    </xf>
    <xf numFmtId="0" fontId="25" fillId="12" borderId="0" xfId="0" applyFont="1" applyFill="1" applyBorder="1" applyAlignment="1">
      <alignment horizontal="center"/>
    </xf>
    <xf numFmtId="0" fontId="42" fillId="0" borderId="5" xfId="0" applyNumberFormat="1" applyFont="1" applyFill="1" applyBorder="1" applyAlignment="1"/>
    <xf numFmtId="0" fontId="42" fillId="0" borderId="2" xfId="0" applyNumberFormat="1" applyFont="1" applyFill="1" applyBorder="1" applyAlignment="1"/>
    <xf numFmtId="0" fontId="42" fillId="0" borderId="0" xfId="0" applyNumberFormat="1" applyFont="1" applyFill="1" applyBorder="1" applyAlignment="1"/>
    <xf numFmtId="1" fontId="0" fillId="0" borderId="0" xfId="0" applyNumberFormat="1" applyFill="1"/>
    <xf numFmtId="0" fontId="0" fillId="12" borderId="0" xfId="0" applyFont="1" applyFill="1" applyAlignment="1">
      <alignment horizontal="right"/>
    </xf>
    <xf numFmtId="0" fontId="0" fillId="13" borderId="0" xfId="0" applyFill="1"/>
    <xf numFmtId="0" fontId="25" fillId="0" borderId="0" xfId="0" applyFont="1" applyBorder="1" applyAlignment="1">
      <alignment horizontal="center" textRotation="90"/>
    </xf>
    <xf numFmtId="0" fontId="25" fillId="0" borderId="0" xfId="0" applyFont="1" applyFill="1" applyBorder="1" applyAlignment="1">
      <alignment horizontal="left" textRotation="90"/>
    </xf>
    <xf numFmtId="0" fontId="25" fillId="0" borderId="0" xfId="0" applyFont="1" applyBorder="1" applyAlignment="1">
      <alignment textRotation="90"/>
    </xf>
  </cellXfs>
  <cellStyles count="18">
    <cellStyle name="Accent" xfId="1"/>
    <cellStyle name="Accent 1" xfId="2"/>
    <cellStyle name="Accent 2" xfId="3"/>
    <cellStyle name="Accent 3" xfId="4"/>
    <cellStyle name="Bad" xfId="5" builtinId="27" customBuiltin="1"/>
    <cellStyle name="Error" xfId="6"/>
    <cellStyle name="Footnote" xfId="7"/>
    <cellStyle name="Good" xfId="8" builtinId="26" customBuiltin="1"/>
    <cellStyle name="Heading" xfId="9"/>
    <cellStyle name="Heading 1" xfId="10" builtinId="16" customBuiltin="1"/>
    <cellStyle name="Heading 2" xfId="11" builtinId="17" customBuiltin="1"/>
    <cellStyle name="Neutral" xfId="12" builtinId="28" customBuiltin="1"/>
    <cellStyle name="Normal" xfId="0" builtinId="0"/>
    <cellStyle name="Note" xfId="13" builtinId="10" customBuiltin="1"/>
    <cellStyle name="Percent" xfId="14" builtinId="5"/>
    <cellStyle name="Status" xfId="15"/>
    <cellStyle name="Text" xfId="16"/>
    <cellStyle name="Warning" xfId="17"/>
  </cellStyles>
  <dxfs count="5">
    <dxf>
      <fill>
        <patternFill>
          <bgColor rgb="FFFF0000"/>
        </patternFill>
      </fill>
    </dxf>
    <dxf>
      <font>
        <b val="0"/>
        <condense val="0"/>
        <extend val="0"/>
        <color indexed="10"/>
      </font>
      <fill>
        <patternFill patternType="none">
          <fgColor indexed="64"/>
          <bgColor indexed="65"/>
        </patternFill>
      </fill>
    </dxf>
    <dxf>
      <fill>
        <patternFill>
          <bgColor rgb="FFFF0000"/>
        </patternFill>
      </fill>
    </dxf>
    <dxf>
      <fill>
        <patternFill>
          <bgColor rgb="FFFF0000"/>
        </patternFill>
      </fill>
    </dxf>
    <dxf>
      <font>
        <b val="0"/>
        <condense val="0"/>
        <extend val="0"/>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93"/>
  <sheetViews>
    <sheetView topLeftCell="A15" zoomScale="90" zoomScaleNormal="90" workbookViewId="0">
      <pane ySplit="15" topLeftCell="A91" activePane="bottomLeft" state="frozen"/>
      <selection activeCell="A15" sqref="A15"/>
      <selection pane="bottomLeft" activeCell="C97" sqref="C97"/>
    </sheetView>
  </sheetViews>
  <sheetFormatPr defaultColWidth="8.85546875" defaultRowHeight="14.45" customHeight="1" x14ac:dyDescent="0.2"/>
  <cols>
    <col min="1" max="1" width="4.140625" customWidth="1"/>
    <col min="2" max="2" width="13.28515625" hidden="1" customWidth="1"/>
    <col min="3" max="3" width="26.28515625" customWidth="1"/>
    <col min="4" max="4" width="10.85546875" customWidth="1"/>
    <col min="5" max="5" width="8.5703125" customWidth="1"/>
    <col min="6" max="6" width="8.7109375" customWidth="1"/>
    <col min="7" max="7" width="6" customWidth="1"/>
    <col min="8" max="8" width="4" customWidth="1"/>
    <col min="9" max="9" width="9" hidden="1" customWidth="1"/>
    <col min="10" max="10" width="6.85546875" customWidth="1"/>
    <col min="11" max="12" width="9" hidden="1" customWidth="1"/>
    <col min="13" max="15" width="3.85546875" style="1" customWidth="1"/>
    <col min="16" max="16" width="6.7109375" style="81" customWidth="1"/>
    <col min="17" max="19" width="4.42578125" style="1" customWidth="1"/>
    <col min="20" max="20" width="4.85546875" style="1" customWidth="1"/>
    <col min="21" max="23" width="9" style="1" hidden="1" customWidth="1"/>
    <col min="24" max="24" width="3.7109375" style="2" customWidth="1"/>
    <col min="25" max="35" width="3.7109375" customWidth="1"/>
    <col min="36" max="43" width="3.7109375" style="3" customWidth="1"/>
    <col min="44" max="44" width="3.7109375" style="1" hidden="1" customWidth="1"/>
    <col min="45" max="45" width="9" hidden="1" customWidth="1"/>
    <col min="46" max="46" width="4.42578125" customWidth="1"/>
    <col min="47" max="47" width="5.28515625" customWidth="1"/>
    <col min="48" max="48" width="3.28515625" customWidth="1"/>
    <col min="49" max="49" width="3.85546875" customWidth="1"/>
    <col min="50" max="50" width="5.28515625" customWidth="1"/>
    <col min="51" max="51" width="3.7109375" customWidth="1"/>
    <col min="52" max="52" width="3" customWidth="1"/>
    <col min="54" max="54" width="10.7109375" customWidth="1"/>
    <col min="55" max="55" width="11.5703125" bestFit="1" customWidth="1"/>
    <col min="56" max="56" width="9.42578125" bestFit="1" customWidth="1"/>
    <col min="57" max="57" width="12.7109375" bestFit="1" customWidth="1"/>
    <col min="58" max="58" width="15.42578125" bestFit="1" customWidth="1"/>
  </cols>
  <sheetData>
    <row r="1" spans="3:33" ht="14.45" customHeight="1" x14ac:dyDescent="0.2">
      <c r="X1" s="3"/>
    </row>
    <row r="2" spans="3:33" ht="17.100000000000001" customHeight="1" x14ac:dyDescent="0.25">
      <c r="C2" s="4" t="s">
        <v>0</v>
      </c>
      <c r="X2" s="3"/>
    </row>
    <row r="3" spans="3:33" ht="17.100000000000001" customHeight="1" x14ac:dyDescent="0.2">
      <c r="C3" s="5" t="s">
        <v>1</v>
      </c>
      <c r="X3" s="3"/>
    </row>
    <row r="4" spans="3:33" ht="17.100000000000001" customHeight="1" x14ac:dyDescent="0.25">
      <c r="C4" s="6" t="s">
        <v>2</v>
      </c>
      <c r="D4" s="7">
        <v>6</v>
      </c>
      <c r="E4" t="s">
        <v>200</v>
      </c>
      <c r="K4" s="8" t="s">
        <v>4</v>
      </c>
      <c r="L4" s="8"/>
      <c r="X4" s="3"/>
      <c r="AG4" s="8" t="s">
        <v>5</v>
      </c>
    </row>
    <row r="5" spans="3:33" ht="17.100000000000001" customHeight="1" x14ac:dyDescent="0.25">
      <c r="C5" s="6" t="s">
        <v>6</v>
      </c>
      <c r="D5" s="7">
        <v>60</v>
      </c>
      <c r="E5" t="s">
        <v>7</v>
      </c>
      <c r="X5" s="3"/>
    </row>
    <row r="6" spans="3:33" ht="14.45" customHeight="1" x14ac:dyDescent="0.2">
      <c r="C6" s="9" t="s">
        <v>8</v>
      </c>
      <c r="D6" s="10">
        <v>60</v>
      </c>
      <c r="E6" t="s">
        <v>9</v>
      </c>
      <c r="X6" s="3"/>
    </row>
    <row r="7" spans="3:33" ht="14.45" customHeight="1" x14ac:dyDescent="0.2">
      <c r="C7" s="9" t="s">
        <v>10</v>
      </c>
      <c r="D7" s="10">
        <f>IF(D$4&gt;1,60,0)</f>
        <v>60</v>
      </c>
      <c r="E7" t="s">
        <v>9</v>
      </c>
      <c r="X7" s="3"/>
    </row>
    <row r="8" spans="3:33" ht="14.45" customHeight="1" x14ac:dyDescent="0.2">
      <c r="C8" s="9" t="s">
        <v>11</v>
      </c>
      <c r="D8" s="10">
        <v>60</v>
      </c>
      <c r="E8" t="s">
        <v>9</v>
      </c>
      <c r="X8" s="3"/>
    </row>
    <row r="9" spans="3:33" ht="14.45" customHeight="1" x14ac:dyDescent="0.2">
      <c r="C9" s="9" t="s">
        <v>12</v>
      </c>
      <c r="D9" s="10">
        <v>60</v>
      </c>
      <c r="E9" t="s">
        <v>9</v>
      </c>
      <c r="X9" s="3"/>
    </row>
    <row r="10" spans="3:33" ht="14.25" customHeight="1" x14ac:dyDescent="0.2">
      <c r="C10" s="9" t="s">
        <v>63</v>
      </c>
      <c r="D10" s="10">
        <v>60</v>
      </c>
      <c r="E10" t="s">
        <v>9</v>
      </c>
      <c r="X10" s="3"/>
    </row>
    <row r="11" spans="3:33" ht="14.25" customHeight="1" x14ac:dyDescent="0.2">
      <c r="C11" s="9" t="s">
        <v>64</v>
      </c>
      <c r="D11" s="10">
        <v>60</v>
      </c>
      <c r="E11" t="s">
        <v>9</v>
      </c>
      <c r="X11" s="3"/>
    </row>
    <row r="12" spans="3:33" ht="14.45" customHeight="1" x14ac:dyDescent="0.25">
      <c r="C12" s="11" t="s">
        <v>13</v>
      </c>
      <c r="X12" s="3"/>
    </row>
    <row r="13" spans="3:33" ht="17.100000000000001" customHeight="1" x14ac:dyDescent="0.25">
      <c r="C13" s="12" t="s">
        <v>14</v>
      </c>
      <c r="X13" s="3"/>
    </row>
    <row r="14" spans="3:33" ht="17.100000000000001" customHeight="1" x14ac:dyDescent="0.25">
      <c r="C14" s="13" t="s">
        <v>15</v>
      </c>
      <c r="X14" s="3"/>
    </row>
    <row r="15" spans="3:33" ht="14.45" customHeight="1" x14ac:dyDescent="0.2">
      <c r="C15" s="9" t="s">
        <v>16</v>
      </c>
      <c r="E15" t="s">
        <v>17</v>
      </c>
      <c r="X15" s="3"/>
    </row>
    <row r="16" spans="3:33" ht="14.45" customHeight="1" x14ac:dyDescent="0.2">
      <c r="C16" s="9"/>
      <c r="X16" s="3"/>
    </row>
    <row r="17" spans="1:59" ht="14.45" customHeight="1" x14ac:dyDescent="0.2">
      <c r="X17" s="3"/>
    </row>
    <row r="18" spans="1:59" s="14" customFormat="1" ht="17.100000000000001" customHeight="1" x14ac:dyDescent="0.25">
      <c r="A18"/>
      <c r="C18" s="15" t="s">
        <v>18</v>
      </c>
      <c r="M18" s="16"/>
      <c r="N18" s="16"/>
      <c r="O18" s="16"/>
      <c r="P18" s="82"/>
      <c r="Q18" s="16"/>
      <c r="R18" s="16"/>
      <c r="S18" s="16"/>
      <c r="T18" s="16"/>
      <c r="U18" s="16"/>
      <c r="V18" s="16"/>
      <c r="W18" s="16"/>
      <c r="X18" s="17"/>
      <c r="AJ18" s="17"/>
      <c r="AK18" s="17"/>
      <c r="AL18" s="17"/>
      <c r="AM18" s="17"/>
      <c r="AN18" s="17"/>
      <c r="AO18" s="17"/>
      <c r="AP18" s="17"/>
      <c r="AQ18" s="17"/>
      <c r="AR18" s="16"/>
      <c r="AZ18" s="99"/>
    </row>
    <row r="19" spans="1:59" ht="14.45" customHeight="1" x14ac:dyDescent="0.2">
      <c r="X19" s="3"/>
      <c r="AZ19" s="99"/>
    </row>
    <row r="20" spans="1:59" ht="45.2" customHeight="1" x14ac:dyDescent="0.6">
      <c r="C20" s="18" t="s">
        <v>53</v>
      </c>
      <c r="D20" s="19"/>
      <c r="Q20" s="20"/>
      <c r="R20" s="20"/>
      <c r="S20" s="20"/>
      <c r="T20" s="20"/>
      <c r="U20" s="20"/>
      <c r="V20" s="20"/>
      <c r="W20" s="20"/>
      <c r="X20" s="3"/>
      <c r="AP20" s="21"/>
      <c r="AQ20" s="21"/>
      <c r="AR20" s="20"/>
      <c r="AZ20" s="99"/>
    </row>
    <row r="21" spans="1:59" ht="21.75" customHeight="1" x14ac:dyDescent="0.25">
      <c r="C21" s="22" t="s">
        <v>55</v>
      </c>
      <c r="D21" s="23"/>
      <c r="E21" s="24"/>
      <c r="F21" s="24"/>
      <c r="G21" s="25"/>
      <c r="H21" s="25"/>
      <c r="I21" s="25"/>
      <c r="J21" s="25"/>
      <c r="K21" s="25"/>
      <c r="L21" s="25"/>
      <c r="M21" s="25"/>
      <c r="N21" s="25"/>
      <c r="O21" s="25"/>
      <c r="P21" s="83"/>
      <c r="Q21" s="25"/>
      <c r="R21" s="25"/>
      <c r="S21" s="25"/>
      <c r="T21" s="25"/>
      <c r="U21" s="25"/>
      <c r="V21" s="25"/>
      <c r="W21" s="25"/>
      <c r="X21" s="26"/>
      <c r="Z21" s="25"/>
      <c r="AA21" s="23"/>
      <c r="AH21" s="25"/>
      <c r="AZ21" s="99"/>
    </row>
    <row r="22" spans="1:59" ht="16.5" customHeight="1" x14ac:dyDescent="0.25">
      <c r="C22" s="27" t="s">
        <v>54</v>
      </c>
      <c r="D22" s="26" t="s">
        <v>19</v>
      </c>
      <c r="G22" s="26"/>
      <c r="H22" s="26"/>
      <c r="X22" s="3"/>
      <c r="Z22" s="25"/>
      <c r="AA22" s="23"/>
      <c r="AH22" s="25"/>
      <c r="AZ22" s="99"/>
    </row>
    <row r="23" spans="1:59" ht="27" customHeight="1" x14ac:dyDescent="0.25">
      <c r="C23" s="3"/>
      <c r="D23" s="28"/>
      <c r="I23" s="3"/>
      <c r="J23" s="29"/>
      <c r="K23" s="29"/>
      <c r="L23" s="29"/>
      <c r="M23" s="29"/>
      <c r="N23" s="29"/>
      <c r="O23" s="29"/>
      <c r="P23" s="84"/>
      <c r="Q23" s="29"/>
      <c r="R23" s="29"/>
      <c r="S23" s="29"/>
      <c r="T23" s="29"/>
      <c r="U23" s="29"/>
      <c r="V23" s="29"/>
      <c r="W23" s="29"/>
      <c r="X23" s="30"/>
      <c r="Y23" s="30"/>
      <c r="Z23" s="31"/>
      <c r="AA23" s="31"/>
      <c r="AB23" s="31"/>
      <c r="AC23" s="31"/>
      <c r="AD23" s="31"/>
      <c r="AE23" s="31"/>
      <c r="AF23" s="31"/>
      <c r="AG23" s="29"/>
      <c r="AH23" s="29"/>
      <c r="AI23" s="29"/>
      <c r="AJ23" s="29"/>
      <c r="AK23" s="29"/>
      <c r="AL23" s="29"/>
      <c r="AM23" s="29"/>
      <c r="AN23" s="29"/>
      <c r="AO23" s="29"/>
      <c r="AP23" s="29"/>
      <c r="AQ23" s="29"/>
      <c r="AR23" s="29"/>
      <c r="AS23" s="3"/>
      <c r="AT23" s="3"/>
      <c r="AU23" s="3"/>
      <c r="AW23" s="111" t="s">
        <v>20</v>
      </c>
      <c r="AX23" s="112" t="s">
        <v>21</v>
      </c>
      <c r="AY23" s="113" t="s">
        <v>22</v>
      </c>
      <c r="AZ23" s="99"/>
      <c r="BA23" s="64" t="s">
        <v>191</v>
      </c>
    </row>
    <row r="24" spans="1:59" ht="17.100000000000001" customHeight="1" x14ac:dyDescent="0.25">
      <c r="C24" s="32" t="s">
        <v>23</v>
      </c>
      <c r="D24" s="32"/>
      <c r="E24" s="33"/>
      <c r="F24" s="33"/>
      <c r="G24" s="33"/>
      <c r="H24" s="33"/>
      <c r="I24" s="33"/>
      <c r="J24" s="34"/>
      <c r="K24" s="34"/>
      <c r="L24" s="34"/>
      <c r="M24" s="34"/>
      <c r="N24" s="34"/>
      <c r="O24" s="34"/>
      <c r="P24" s="85"/>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W24" s="111"/>
      <c r="AX24" s="112"/>
      <c r="AY24" s="113"/>
      <c r="AZ24" s="99"/>
    </row>
    <row r="25" spans="1:59" ht="15" customHeight="1" x14ac:dyDescent="0.2">
      <c r="C25" s="35"/>
      <c r="D25" s="35"/>
      <c r="E25" s="20"/>
      <c r="F25" s="20"/>
      <c r="G25" s="20"/>
      <c r="H25" s="20"/>
      <c r="I25" s="20"/>
      <c r="J25" s="3"/>
      <c r="K25" s="3"/>
      <c r="L25" s="3"/>
      <c r="M25" s="39" t="s">
        <v>34</v>
      </c>
      <c r="Q25" s="39" t="s">
        <v>35</v>
      </c>
      <c r="X25" s="36"/>
      <c r="Y25" s="37"/>
      <c r="AW25" s="111"/>
      <c r="AX25" s="112"/>
      <c r="AY25" s="113"/>
      <c r="AZ25" s="99"/>
      <c r="BB25" s="37" t="s">
        <v>196</v>
      </c>
    </row>
    <row r="26" spans="1:59" ht="14.45" customHeight="1" x14ac:dyDescent="0.2">
      <c r="K26" s="38" t="s">
        <v>24</v>
      </c>
      <c r="L26" s="38"/>
      <c r="M26" s="39" t="s">
        <v>203</v>
      </c>
      <c r="N26" s="39" t="s">
        <v>204</v>
      </c>
      <c r="O26" s="39" t="s">
        <v>206</v>
      </c>
      <c r="P26" s="86" t="s">
        <v>24</v>
      </c>
      <c r="Q26" s="39" t="s">
        <v>203</v>
      </c>
      <c r="R26" s="39" t="s">
        <v>204</v>
      </c>
      <c r="S26" s="39" t="s">
        <v>205</v>
      </c>
      <c r="T26" s="38" t="s">
        <v>24</v>
      </c>
      <c r="U26" s="39" t="s">
        <v>25</v>
      </c>
      <c r="V26" s="38" t="s">
        <v>24</v>
      </c>
      <c r="W26" s="39" t="s">
        <v>25</v>
      </c>
      <c r="X26" s="40" t="s">
        <v>206</v>
      </c>
      <c r="Y26" s="40" t="s">
        <v>26</v>
      </c>
      <c r="Z26" s="40" t="s">
        <v>203</v>
      </c>
      <c r="AA26" s="40" t="s">
        <v>26</v>
      </c>
      <c r="AB26" s="40" t="s">
        <v>208</v>
      </c>
      <c r="AC26" s="40" t="s">
        <v>203</v>
      </c>
      <c r="AD26" s="40" t="s">
        <v>26</v>
      </c>
      <c r="AE26" s="40" t="s">
        <v>26</v>
      </c>
      <c r="AF26" s="40" t="s">
        <v>26</v>
      </c>
      <c r="AG26" s="40" t="s">
        <v>208</v>
      </c>
      <c r="AH26" s="40" t="s">
        <v>207</v>
      </c>
      <c r="AI26" s="40" t="s">
        <v>26</v>
      </c>
      <c r="AJ26" s="104" t="s">
        <v>227</v>
      </c>
      <c r="AK26" s="40" t="s">
        <v>208</v>
      </c>
      <c r="AL26" s="104" t="s">
        <v>227</v>
      </c>
      <c r="AM26" s="40" t="s">
        <v>26</v>
      </c>
      <c r="AN26" s="40" t="s">
        <v>208</v>
      </c>
      <c r="AO26" s="40" t="s">
        <v>26</v>
      </c>
      <c r="AP26" s="40" t="s">
        <v>26</v>
      </c>
      <c r="AQ26" s="40" t="s">
        <v>207</v>
      </c>
      <c r="AR26" s="40" t="s">
        <v>25</v>
      </c>
      <c r="AS26" s="41" t="s">
        <v>25</v>
      </c>
      <c r="AT26" s="41"/>
      <c r="AU26" s="39" t="s">
        <v>27</v>
      </c>
      <c r="AW26" s="111"/>
      <c r="AX26" s="112"/>
      <c r="AY26" s="113"/>
      <c r="AZ26" s="99"/>
      <c r="BA26" s="37" t="s">
        <v>193</v>
      </c>
      <c r="BB26" s="37" t="s">
        <v>68</v>
      </c>
    </row>
    <row r="27" spans="1:59" s="43" customFormat="1" ht="14.45" customHeight="1" thickBot="1" x14ac:dyDescent="0.25">
      <c r="A27"/>
      <c r="B27" s="42"/>
      <c r="C27" s="42" t="s">
        <v>28</v>
      </c>
      <c r="D27" s="42" t="s">
        <v>29</v>
      </c>
      <c r="E27" s="42" t="s">
        <v>30</v>
      </c>
      <c r="F27" s="42" t="s">
        <v>69</v>
      </c>
      <c r="G27" s="42" t="s">
        <v>31</v>
      </c>
      <c r="H27" s="42" t="s">
        <v>32</v>
      </c>
      <c r="I27" s="42" t="s">
        <v>33</v>
      </c>
      <c r="J27" s="95" t="s">
        <v>66</v>
      </c>
      <c r="K27" s="44">
        <v>1</v>
      </c>
      <c r="L27" s="44"/>
      <c r="M27" s="44" t="s">
        <v>57</v>
      </c>
      <c r="N27" s="44" t="s">
        <v>58</v>
      </c>
      <c r="O27" s="44" t="s">
        <v>59</v>
      </c>
      <c r="P27" s="87">
        <v>2</v>
      </c>
      <c r="Q27" s="44" t="s">
        <v>60</v>
      </c>
      <c r="R27" s="44" t="s">
        <v>61</v>
      </c>
      <c r="S27" s="44" t="s">
        <v>62</v>
      </c>
      <c r="T27" s="44"/>
      <c r="U27" s="44" t="s">
        <v>36</v>
      </c>
      <c r="V27" s="44">
        <v>4</v>
      </c>
      <c r="W27" s="44" t="s">
        <v>37</v>
      </c>
      <c r="X27" s="45">
        <v>1</v>
      </c>
      <c r="Y27" s="44">
        <v>2</v>
      </c>
      <c r="Z27" s="44">
        <v>3</v>
      </c>
      <c r="AA27" s="44">
        <v>4</v>
      </c>
      <c r="AB27" s="44">
        <v>5</v>
      </c>
      <c r="AC27" s="44">
        <v>6</v>
      </c>
      <c r="AD27" s="44">
        <v>7</v>
      </c>
      <c r="AE27" s="44">
        <v>8</v>
      </c>
      <c r="AF27" s="44">
        <v>9</v>
      </c>
      <c r="AG27" s="44">
        <v>10</v>
      </c>
      <c r="AH27" s="44">
        <v>11</v>
      </c>
      <c r="AI27" s="44">
        <v>12</v>
      </c>
      <c r="AJ27" s="44">
        <v>13</v>
      </c>
      <c r="AK27" s="44">
        <v>14</v>
      </c>
      <c r="AL27" s="44">
        <v>15</v>
      </c>
      <c r="AM27" s="44">
        <v>16</v>
      </c>
      <c r="AN27" s="44">
        <v>17</v>
      </c>
      <c r="AO27" s="44">
        <v>18</v>
      </c>
      <c r="AP27" s="44">
        <v>19</v>
      </c>
      <c r="AQ27" s="44">
        <v>20</v>
      </c>
      <c r="AR27" s="44">
        <v>21</v>
      </c>
      <c r="AS27" s="46">
        <v>22</v>
      </c>
      <c r="AT27" s="46"/>
      <c r="AU27" s="44" t="s">
        <v>38</v>
      </c>
      <c r="AW27" s="111"/>
      <c r="AX27" s="112"/>
      <c r="AY27" s="113"/>
      <c r="AZ27" s="99"/>
      <c r="BA27" s="97">
        <v>6.1111111111111116E-2</v>
      </c>
      <c r="BB27" s="37" t="s">
        <v>195</v>
      </c>
      <c r="BC27" s="37" t="s">
        <v>194</v>
      </c>
      <c r="BD27" s="37" t="s">
        <v>190</v>
      </c>
      <c r="BE27" s="37" t="s">
        <v>198</v>
      </c>
      <c r="BF27" s="37" t="s">
        <v>192</v>
      </c>
    </row>
    <row r="28" spans="1:59" ht="5.0999999999999996" customHeight="1" thickTop="1" x14ac:dyDescent="0.2">
      <c r="A28">
        <v>28</v>
      </c>
      <c r="J28" s="96"/>
      <c r="P28" s="88"/>
      <c r="AZ28" s="99"/>
      <c r="BB28" s="98"/>
      <c r="BC28" s="98"/>
      <c r="BD28" s="98"/>
      <c r="BE28" s="98"/>
      <c r="BF28" s="98"/>
      <c r="BG28" s="98"/>
    </row>
    <row r="29" spans="1:59" ht="17.100000000000001" hidden="1" customHeight="1" x14ac:dyDescent="0.2">
      <c r="A29" s="10"/>
      <c r="B29" s="10"/>
      <c r="C29" s="47" t="s">
        <v>39</v>
      </c>
      <c r="D29" s="48"/>
      <c r="E29" s="49"/>
      <c r="F29" s="49"/>
      <c r="G29" s="49"/>
      <c r="H29" s="49"/>
      <c r="I29" s="49"/>
      <c r="J29" s="96"/>
      <c r="K29" s="38"/>
      <c r="L29" s="38"/>
      <c r="M29" s="39"/>
      <c r="N29" s="39"/>
      <c r="O29" s="39"/>
      <c r="P29" s="86"/>
      <c r="Q29" s="39"/>
      <c r="R29" s="39"/>
      <c r="S29" s="39"/>
      <c r="T29" s="38"/>
      <c r="U29" s="39"/>
      <c r="V29" s="38"/>
      <c r="W29" s="39"/>
      <c r="X29" s="40"/>
      <c r="Y29" s="40"/>
      <c r="Z29" s="40"/>
      <c r="AA29" s="40"/>
      <c r="AB29" s="40"/>
      <c r="AC29" s="40"/>
      <c r="AD29" s="40"/>
      <c r="AE29" s="40"/>
      <c r="AF29" s="40"/>
      <c r="AG29" s="40"/>
      <c r="AH29" s="40"/>
      <c r="AI29" s="40"/>
      <c r="AJ29" s="40"/>
      <c r="AK29" s="40"/>
      <c r="AL29" s="40"/>
      <c r="AM29" s="40"/>
      <c r="AN29" s="40"/>
      <c r="AO29" s="40"/>
      <c r="AP29" s="40"/>
      <c r="AQ29" s="40"/>
      <c r="AR29" s="40"/>
      <c r="AS29" s="41" t="s">
        <v>25</v>
      </c>
      <c r="AU29" s="1"/>
      <c r="AW29" s="10"/>
      <c r="AX29" s="10"/>
      <c r="AZ29" s="99"/>
    </row>
    <row r="30" spans="1:59" ht="17.100000000000001" customHeight="1" x14ac:dyDescent="0.2">
      <c r="A30">
        <v>1</v>
      </c>
      <c r="C30" s="50" t="s">
        <v>118</v>
      </c>
      <c r="D30" s="50" t="s">
        <v>71</v>
      </c>
      <c r="E30" s="50" t="s">
        <v>106</v>
      </c>
      <c r="F30" s="50" t="s">
        <v>73</v>
      </c>
      <c r="G30" s="50" t="s">
        <v>74</v>
      </c>
      <c r="H30" s="58"/>
      <c r="J30">
        <v>2022</v>
      </c>
      <c r="M30" s="51" t="s">
        <v>206</v>
      </c>
      <c r="N30" s="51" t="s">
        <v>205</v>
      </c>
      <c r="O30" s="51" t="s">
        <v>206</v>
      </c>
      <c r="P30" s="81">
        <v>37</v>
      </c>
      <c r="Q30" s="51" t="s">
        <v>203</v>
      </c>
      <c r="R30" s="51" t="s">
        <v>205</v>
      </c>
      <c r="S30" s="51" t="s">
        <v>205</v>
      </c>
      <c r="T30" s="52">
        <v>20</v>
      </c>
      <c r="U30" s="51"/>
      <c r="W30" s="51"/>
      <c r="X30" s="53" t="s">
        <v>206</v>
      </c>
      <c r="Y30" s="9" t="s">
        <v>26</v>
      </c>
      <c r="Z30" s="9" t="s">
        <v>203</v>
      </c>
      <c r="AA30" s="9" t="s">
        <v>26</v>
      </c>
      <c r="AB30" s="9" t="s">
        <v>208</v>
      </c>
      <c r="AC30" s="9" t="s">
        <v>203</v>
      </c>
      <c r="AD30" s="9" t="s">
        <v>26</v>
      </c>
      <c r="AE30" s="9" t="s">
        <v>26</v>
      </c>
      <c r="AF30" s="9" t="s">
        <v>26</v>
      </c>
      <c r="AG30" s="9" t="s">
        <v>208</v>
      </c>
      <c r="AH30" s="9" t="s">
        <v>207</v>
      </c>
      <c r="AI30" s="9" t="s">
        <v>26</v>
      </c>
      <c r="AJ30" s="9" t="s">
        <v>206</v>
      </c>
      <c r="AK30" s="9" t="s">
        <v>208</v>
      </c>
      <c r="AL30" s="9" t="s">
        <v>208</v>
      </c>
      <c r="AM30" s="9" t="s">
        <v>26</v>
      </c>
      <c r="AN30" s="9" t="s">
        <v>208</v>
      </c>
      <c r="AO30" s="9" t="s">
        <v>26</v>
      </c>
      <c r="AP30" s="51" t="s">
        <v>26</v>
      </c>
      <c r="AQ30" s="51" t="s">
        <v>26</v>
      </c>
      <c r="AR30" s="51"/>
      <c r="AS30" s="54"/>
      <c r="AT30" s="55"/>
      <c r="AU30" s="1">
        <f t="shared" ref="AU30:AU77" si="0">K30+P30+T30+V30</f>
        <v>57</v>
      </c>
      <c r="AW30" s="10">
        <f t="shared" ref="AW30:AW77" si="1">IF($X$26=X30,1,0)+IF($Y$26=Y30,1,0)+IF($Z$26=Z30,1,0)+IF($AA$26=AA30,1,0)+IF($AB$26=AB30,1,0)+IF($AC$26=AC30,1,0)+IF($AD$26=AD30,1,0)+IF($AE$26=AE30,1,0)+IF($AF$26=AF30,1,0)+IF($AG$26=AG30,1,0)+IF($AH$26=AH30,1,0)+IF($AI$26=AI30,1,0)+IF($AJ$26=AJ30,1,0)+IF($AK$26=AK30,1,0)+IF($AL$26=AL30,1,0)+IF($AM$26=AM30,1,0)+IF($AN$26=AN30,1,0)+IF($AO$26=AO30,1,0)+IF($AP$26=AP30,1,0)+IF($AQ$26=AQ30,1,0)+IF($AR$26=AR30,1,0)+IF($AS$26=AS30,1,0)+AY30</f>
        <v>17</v>
      </c>
      <c r="AX30" s="10">
        <f t="shared" ref="AX30:AX77" si="2">K30+P30+T30+V30+(IF($M$26=$M30,0,D$6)+IF($N$26=$N30,0,D$7)+IF($O$26=$O30,0,D$8)+IF($Q$26=$Q30,0,D$9)+IF($R$26=$R30,0,D$10)+IF($S$26=$S30,0,D$11))</f>
        <v>237</v>
      </c>
      <c r="AY30" s="100"/>
      <c r="AZ30" s="99"/>
      <c r="BA30" s="110"/>
      <c r="BB30" s="98"/>
      <c r="BC30" s="98"/>
      <c r="BD30" s="98">
        <f t="shared" ref="BD30:BD61" si="3">+BC30-BB30</f>
        <v>0</v>
      </c>
      <c r="BE30" s="98" t="str">
        <f t="shared" ref="BE30:BE61" si="4">+IF(BD30&gt;BA$27, "y", "")</f>
        <v/>
      </c>
      <c r="BG30" s="98"/>
    </row>
    <row r="31" spans="1:59" ht="17.100000000000001" customHeight="1" x14ac:dyDescent="0.2">
      <c r="A31">
        <v>2</v>
      </c>
      <c r="C31" s="50" t="s">
        <v>139</v>
      </c>
      <c r="D31" s="50" t="s">
        <v>137</v>
      </c>
      <c r="E31" s="50" t="s">
        <v>140</v>
      </c>
      <c r="F31" s="50" t="s">
        <v>73</v>
      </c>
      <c r="G31" s="50" t="s">
        <v>74</v>
      </c>
      <c r="H31" s="50"/>
      <c r="J31" s="50">
        <v>2129</v>
      </c>
      <c r="M31" s="51" t="s">
        <v>206</v>
      </c>
      <c r="N31" s="51" t="s">
        <v>204</v>
      </c>
      <c r="O31" s="51" t="s">
        <v>203</v>
      </c>
      <c r="P31" s="81">
        <v>59</v>
      </c>
      <c r="Q31" s="51" t="s">
        <v>203</v>
      </c>
      <c r="R31" s="51" t="s">
        <v>205</v>
      </c>
      <c r="S31" s="51" t="s">
        <v>203</v>
      </c>
      <c r="T31" s="52">
        <v>33</v>
      </c>
      <c r="U31" s="51"/>
      <c r="W31" s="51"/>
      <c r="X31" s="53" t="s">
        <v>206</v>
      </c>
      <c r="Y31" s="9" t="s">
        <v>26</v>
      </c>
      <c r="Z31" s="9" t="s">
        <v>203</v>
      </c>
      <c r="AA31" s="9" t="s">
        <v>26</v>
      </c>
      <c r="AB31" s="9" t="s">
        <v>208</v>
      </c>
      <c r="AC31" s="9" t="s">
        <v>203</v>
      </c>
      <c r="AD31" s="9" t="s">
        <v>26</v>
      </c>
      <c r="AE31" s="9" t="s">
        <v>26</v>
      </c>
      <c r="AF31" s="9" t="s">
        <v>26</v>
      </c>
      <c r="AG31" s="9" t="s">
        <v>208</v>
      </c>
      <c r="AH31" s="9" t="s">
        <v>207</v>
      </c>
      <c r="AI31" s="109" t="s">
        <v>203</v>
      </c>
      <c r="AJ31" s="9" t="s">
        <v>206</v>
      </c>
      <c r="AK31" s="9" t="s">
        <v>208</v>
      </c>
      <c r="AL31" s="9" t="s">
        <v>208</v>
      </c>
      <c r="AM31" s="9" t="s">
        <v>26</v>
      </c>
      <c r="AN31" s="9" t="s">
        <v>208</v>
      </c>
      <c r="AO31" s="9" t="s">
        <v>26</v>
      </c>
      <c r="AP31" s="51" t="s">
        <v>26</v>
      </c>
      <c r="AQ31" s="51" t="s">
        <v>207</v>
      </c>
      <c r="AR31" s="51"/>
      <c r="AS31" s="54"/>
      <c r="AT31" s="55"/>
      <c r="AU31" s="1">
        <f t="shared" si="0"/>
        <v>92</v>
      </c>
      <c r="AW31" s="10">
        <f t="shared" si="1"/>
        <v>17</v>
      </c>
      <c r="AX31" s="10">
        <f t="shared" si="2"/>
        <v>332</v>
      </c>
      <c r="AY31" s="100"/>
      <c r="AZ31" s="99"/>
      <c r="BA31" s="110"/>
      <c r="BB31" s="98"/>
      <c r="BC31" s="98"/>
      <c r="BD31" s="98">
        <f t="shared" si="3"/>
        <v>0</v>
      </c>
      <c r="BE31" s="98" t="str">
        <f t="shared" si="4"/>
        <v/>
      </c>
    </row>
    <row r="32" spans="1:59" ht="17.100000000000001" customHeight="1" x14ac:dyDescent="0.2">
      <c r="A32">
        <v>3</v>
      </c>
      <c r="C32" s="50" t="s">
        <v>96</v>
      </c>
      <c r="D32" s="50" t="s">
        <v>88</v>
      </c>
      <c r="E32" s="50" t="s">
        <v>97</v>
      </c>
      <c r="F32" s="50" t="s">
        <v>73</v>
      </c>
      <c r="G32" s="50" t="s">
        <v>74</v>
      </c>
      <c r="H32" s="50"/>
      <c r="J32" s="50">
        <v>43</v>
      </c>
      <c r="M32" s="51" t="s">
        <v>203</v>
      </c>
      <c r="N32" s="51" t="s">
        <v>204</v>
      </c>
      <c r="O32" s="51" t="s">
        <v>206</v>
      </c>
      <c r="P32" s="81">
        <v>34</v>
      </c>
      <c r="Q32" s="51" t="s">
        <v>203</v>
      </c>
      <c r="R32" s="51" t="s">
        <v>204</v>
      </c>
      <c r="S32" s="51" t="s">
        <v>205</v>
      </c>
      <c r="T32" s="52">
        <v>46</v>
      </c>
      <c r="U32" s="51"/>
      <c r="W32" s="51"/>
      <c r="X32" s="53" t="s">
        <v>206</v>
      </c>
      <c r="Y32" s="9" t="s">
        <v>26</v>
      </c>
      <c r="Z32" s="9" t="s">
        <v>205</v>
      </c>
      <c r="AA32" s="9" t="s">
        <v>26</v>
      </c>
      <c r="AB32" s="9" t="s">
        <v>208</v>
      </c>
      <c r="AC32" s="9" t="s">
        <v>203</v>
      </c>
      <c r="AD32" s="9" t="s">
        <v>26</v>
      </c>
      <c r="AE32" s="9" t="s">
        <v>26</v>
      </c>
      <c r="AF32" s="9" t="s">
        <v>26</v>
      </c>
      <c r="AG32" s="9" t="s">
        <v>208</v>
      </c>
      <c r="AH32" s="9" t="s">
        <v>207</v>
      </c>
      <c r="AI32" s="9" t="s">
        <v>26</v>
      </c>
      <c r="AJ32" s="9" t="s">
        <v>206</v>
      </c>
      <c r="AK32" s="9" t="s">
        <v>208</v>
      </c>
      <c r="AL32" s="9" t="s">
        <v>206</v>
      </c>
      <c r="AM32" s="9" t="s">
        <v>26</v>
      </c>
      <c r="AN32" s="9" t="s">
        <v>208</v>
      </c>
      <c r="AO32" s="9" t="s">
        <v>26</v>
      </c>
      <c r="AP32" s="51" t="s">
        <v>208</v>
      </c>
      <c r="AQ32" s="51" t="s">
        <v>207</v>
      </c>
      <c r="AR32" s="51"/>
      <c r="AS32" s="54"/>
      <c r="AT32" s="55"/>
      <c r="AU32" s="1">
        <f t="shared" si="0"/>
        <v>80</v>
      </c>
      <c r="AW32" s="10">
        <f t="shared" si="1"/>
        <v>16</v>
      </c>
      <c r="AX32" s="10">
        <f t="shared" si="2"/>
        <v>80</v>
      </c>
      <c r="AY32" s="100"/>
      <c r="AZ32" s="99"/>
      <c r="BA32" s="110"/>
      <c r="BB32" s="98"/>
      <c r="BC32" s="98"/>
      <c r="BD32" s="98">
        <f t="shared" si="3"/>
        <v>0</v>
      </c>
      <c r="BE32" s="98" t="str">
        <f t="shared" si="4"/>
        <v/>
      </c>
    </row>
    <row r="33" spans="1:58" ht="17.100000000000001" customHeight="1" x14ac:dyDescent="0.2">
      <c r="A33">
        <v>4</v>
      </c>
      <c r="C33" s="50" t="s">
        <v>102</v>
      </c>
      <c r="D33" s="50" t="s">
        <v>88</v>
      </c>
      <c r="E33" s="50" t="s">
        <v>103</v>
      </c>
      <c r="F33" s="50" t="s">
        <v>73</v>
      </c>
      <c r="G33" s="50" t="s">
        <v>74</v>
      </c>
      <c r="H33" s="49"/>
      <c r="J33">
        <v>15</v>
      </c>
      <c r="K33" s="38"/>
      <c r="L33" s="38"/>
      <c r="M33" s="51" t="s">
        <v>203</v>
      </c>
      <c r="N33" s="51" t="s">
        <v>205</v>
      </c>
      <c r="O33" s="51" t="s">
        <v>206</v>
      </c>
      <c r="P33" s="81">
        <v>37</v>
      </c>
      <c r="Q33" s="51" t="s">
        <v>203</v>
      </c>
      <c r="R33" s="51" t="s">
        <v>205</v>
      </c>
      <c r="S33" s="51" t="s">
        <v>205</v>
      </c>
      <c r="T33" s="52">
        <v>36</v>
      </c>
      <c r="U33" s="51"/>
      <c r="V33" s="51"/>
      <c r="W33" s="51"/>
      <c r="X33" s="53" t="s">
        <v>206</v>
      </c>
      <c r="Y33" s="9" t="s">
        <v>26</v>
      </c>
      <c r="Z33" s="9" t="s">
        <v>203</v>
      </c>
      <c r="AA33" s="9" t="s">
        <v>26</v>
      </c>
      <c r="AB33" s="9" t="s">
        <v>208</v>
      </c>
      <c r="AC33" s="9" t="s">
        <v>203</v>
      </c>
      <c r="AD33" s="9" t="s">
        <v>26</v>
      </c>
      <c r="AE33" s="9" t="s">
        <v>26</v>
      </c>
      <c r="AF33" s="9" t="s">
        <v>208</v>
      </c>
      <c r="AG33" s="9" t="s">
        <v>208</v>
      </c>
      <c r="AH33" s="9" t="s">
        <v>207</v>
      </c>
      <c r="AI33" s="9" t="s">
        <v>26</v>
      </c>
      <c r="AJ33" s="9" t="s">
        <v>206</v>
      </c>
      <c r="AK33" s="9" t="s">
        <v>208</v>
      </c>
      <c r="AL33" s="9" t="s">
        <v>208</v>
      </c>
      <c r="AM33" s="9" t="s">
        <v>26</v>
      </c>
      <c r="AN33" s="9" t="s">
        <v>208</v>
      </c>
      <c r="AO33" s="9" t="s">
        <v>26</v>
      </c>
      <c r="AP33" s="51" t="s">
        <v>26</v>
      </c>
      <c r="AQ33" s="51" t="s">
        <v>26</v>
      </c>
      <c r="AR33" s="51"/>
      <c r="AS33" s="54"/>
      <c r="AU33" s="1">
        <f t="shared" si="0"/>
        <v>73</v>
      </c>
      <c r="AW33" s="10">
        <f t="shared" si="1"/>
        <v>16</v>
      </c>
      <c r="AX33" s="10">
        <f t="shared" si="2"/>
        <v>193</v>
      </c>
      <c r="AY33" s="100"/>
      <c r="AZ33" s="99"/>
      <c r="BA33" s="110"/>
      <c r="BB33" s="98"/>
      <c r="BC33" s="98"/>
      <c r="BD33" s="98">
        <f t="shared" si="3"/>
        <v>0</v>
      </c>
      <c r="BE33" s="98" t="str">
        <f t="shared" si="4"/>
        <v/>
      </c>
    </row>
    <row r="34" spans="1:58" ht="17.100000000000001" customHeight="1" x14ac:dyDescent="0.2">
      <c r="A34">
        <v>5</v>
      </c>
      <c r="C34" s="50" t="s">
        <v>75</v>
      </c>
      <c r="D34" s="50" t="s">
        <v>76</v>
      </c>
      <c r="E34" s="50" t="s">
        <v>72</v>
      </c>
      <c r="F34" s="50" t="s">
        <v>73</v>
      </c>
      <c r="G34" s="50" t="s">
        <v>74</v>
      </c>
      <c r="H34" s="50"/>
      <c r="J34" s="50">
        <v>1870</v>
      </c>
      <c r="M34" s="51" t="s">
        <v>203</v>
      </c>
      <c r="N34" s="51" t="s">
        <v>204</v>
      </c>
      <c r="O34" s="51" t="s">
        <v>208</v>
      </c>
      <c r="P34" s="81">
        <v>44</v>
      </c>
      <c r="Q34" s="51" t="s">
        <v>206</v>
      </c>
      <c r="R34" s="51" t="s">
        <v>205</v>
      </c>
      <c r="S34" s="51" t="s">
        <v>203</v>
      </c>
      <c r="T34" s="52">
        <v>40</v>
      </c>
      <c r="U34" s="51"/>
      <c r="W34" s="51"/>
      <c r="X34" s="53" t="s">
        <v>206</v>
      </c>
      <c r="Y34" s="9" t="s">
        <v>26</v>
      </c>
      <c r="Z34" s="9" t="s">
        <v>205</v>
      </c>
      <c r="AA34" s="9" t="s">
        <v>26</v>
      </c>
      <c r="AB34" s="9" t="s">
        <v>208</v>
      </c>
      <c r="AC34" s="9" t="s">
        <v>203</v>
      </c>
      <c r="AD34" s="9" t="s">
        <v>26</v>
      </c>
      <c r="AE34" s="9" t="s">
        <v>26</v>
      </c>
      <c r="AF34" s="9" t="s">
        <v>26</v>
      </c>
      <c r="AG34" s="9" t="s">
        <v>208</v>
      </c>
      <c r="AH34" s="9" t="s">
        <v>207</v>
      </c>
      <c r="AI34" s="9" t="s">
        <v>203</v>
      </c>
      <c r="AJ34" s="9" t="s">
        <v>206</v>
      </c>
      <c r="AK34" s="9" t="s">
        <v>208</v>
      </c>
      <c r="AL34" s="9" t="s">
        <v>208</v>
      </c>
      <c r="AM34" s="9" t="s">
        <v>26</v>
      </c>
      <c r="AN34" s="9" t="s">
        <v>208</v>
      </c>
      <c r="AO34" s="9" t="s">
        <v>26</v>
      </c>
      <c r="AP34" s="51" t="s">
        <v>26</v>
      </c>
      <c r="AQ34" s="51" t="s">
        <v>207</v>
      </c>
      <c r="AR34" s="51"/>
      <c r="AS34" s="54"/>
      <c r="AT34" s="55"/>
      <c r="AU34" s="1">
        <f t="shared" si="0"/>
        <v>84</v>
      </c>
      <c r="AW34" s="10">
        <f t="shared" si="1"/>
        <v>16</v>
      </c>
      <c r="AX34" s="10">
        <f t="shared" si="2"/>
        <v>324</v>
      </c>
      <c r="AY34" s="108"/>
      <c r="AZ34" s="99"/>
      <c r="BA34" s="110"/>
      <c r="BB34" s="98"/>
      <c r="BC34" s="98"/>
      <c r="BD34" s="98">
        <f t="shared" si="3"/>
        <v>0</v>
      </c>
      <c r="BE34" s="98" t="str">
        <f t="shared" si="4"/>
        <v/>
      </c>
      <c r="BF34" s="98" t="str">
        <f>+IF(BD34&gt;BA$27,+BD34-BA31,"")</f>
        <v/>
      </c>
    </row>
    <row r="35" spans="1:58" ht="17.100000000000001" customHeight="1" x14ac:dyDescent="0.2">
      <c r="A35">
        <v>6</v>
      </c>
      <c r="C35" s="50" t="s">
        <v>146</v>
      </c>
      <c r="D35" s="50" t="s">
        <v>108</v>
      </c>
      <c r="E35" s="50" t="s">
        <v>147</v>
      </c>
      <c r="F35" s="50" t="s">
        <v>73</v>
      </c>
      <c r="G35" s="50" t="s">
        <v>74</v>
      </c>
      <c r="H35" s="50"/>
      <c r="J35" s="50">
        <v>1933</v>
      </c>
      <c r="M35" s="51" t="s">
        <v>203</v>
      </c>
      <c r="N35" s="51" t="s">
        <v>204</v>
      </c>
      <c r="O35" s="51" t="s">
        <v>206</v>
      </c>
      <c r="P35" s="81">
        <v>44</v>
      </c>
      <c r="Q35" s="51" t="s">
        <v>203</v>
      </c>
      <c r="R35" s="51" t="s">
        <v>204</v>
      </c>
      <c r="S35" s="51" t="s">
        <v>205</v>
      </c>
      <c r="T35" s="52">
        <v>24</v>
      </c>
      <c r="U35" s="51"/>
      <c r="W35" s="51"/>
      <c r="X35" s="53" t="s">
        <v>203</v>
      </c>
      <c r="Y35" s="9" t="s">
        <v>26</v>
      </c>
      <c r="Z35" s="9" t="s">
        <v>205</v>
      </c>
      <c r="AA35" s="9" t="s">
        <v>26</v>
      </c>
      <c r="AB35" s="9" t="s">
        <v>208</v>
      </c>
      <c r="AC35" s="9" t="s">
        <v>203</v>
      </c>
      <c r="AD35" s="9" t="s">
        <v>26</v>
      </c>
      <c r="AE35" s="9" t="s">
        <v>26</v>
      </c>
      <c r="AF35" s="9" t="s">
        <v>26</v>
      </c>
      <c r="AG35" s="9" t="s">
        <v>208</v>
      </c>
      <c r="AH35" s="9" t="s">
        <v>207</v>
      </c>
      <c r="AI35" s="9" t="s">
        <v>26</v>
      </c>
      <c r="AJ35" s="9" t="s">
        <v>207</v>
      </c>
      <c r="AK35" s="9" t="s">
        <v>208</v>
      </c>
      <c r="AL35" s="9" t="s">
        <v>206</v>
      </c>
      <c r="AM35" s="9" t="s">
        <v>26</v>
      </c>
      <c r="AN35" s="9" t="s">
        <v>26</v>
      </c>
      <c r="AO35" s="9" t="s">
        <v>26</v>
      </c>
      <c r="AP35" s="51" t="s">
        <v>26</v>
      </c>
      <c r="AQ35" s="51" t="s">
        <v>207</v>
      </c>
      <c r="AR35" s="51"/>
      <c r="AS35" s="54"/>
      <c r="AT35" s="55"/>
      <c r="AU35" s="1">
        <f t="shared" si="0"/>
        <v>68</v>
      </c>
      <c r="AW35" s="10">
        <f t="shared" si="1"/>
        <v>15</v>
      </c>
      <c r="AX35" s="10">
        <f t="shared" si="2"/>
        <v>68</v>
      </c>
      <c r="AY35" s="100"/>
      <c r="AZ35" s="99"/>
      <c r="BB35" s="98"/>
      <c r="BC35" s="98"/>
      <c r="BD35" s="98">
        <f t="shared" si="3"/>
        <v>0</v>
      </c>
      <c r="BE35" s="98" t="str">
        <f t="shared" si="4"/>
        <v/>
      </c>
    </row>
    <row r="36" spans="1:58" ht="17.100000000000001" customHeight="1" x14ac:dyDescent="0.2">
      <c r="A36">
        <v>7</v>
      </c>
      <c r="C36" s="59" t="s">
        <v>128</v>
      </c>
      <c r="D36" s="50" t="s">
        <v>71</v>
      </c>
      <c r="E36" s="50" t="s">
        <v>129</v>
      </c>
      <c r="F36" s="50" t="s">
        <v>73</v>
      </c>
      <c r="G36" s="50" t="s">
        <v>74</v>
      </c>
      <c r="H36" s="58"/>
      <c r="J36">
        <v>1166</v>
      </c>
      <c r="M36" s="51" t="s">
        <v>206</v>
      </c>
      <c r="N36" s="51" t="s">
        <v>204</v>
      </c>
      <c r="O36" s="51" t="s">
        <v>206</v>
      </c>
      <c r="P36" s="81">
        <v>48</v>
      </c>
      <c r="Q36" s="51" t="s">
        <v>203</v>
      </c>
      <c r="R36" s="51" t="s">
        <v>204</v>
      </c>
      <c r="S36" s="51" t="s">
        <v>205</v>
      </c>
      <c r="T36" s="52">
        <v>27</v>
      </c>
      <c r="U36" s="51"/>
      <c r="W36" s="51"/>
      <c r="X36" s="53" t="s">
        <v>203</v>
      </c>
      <c r="Y36" s="9" t="s">
        <v>26</v>
      </c>
      <c r="Z36" s="9" t="s">
        <v>205</v>
      </c>
      <c r="AA36" s="9" t="s">
        <v>26</v>
      </c>
      <c r="AB36" s="9" t="s">
        <v>208</v>
      </c>
      <c r="AC36" s="9" t="s">
        <v>26</v>
      </c>
      <c r="AD36" s="9" t="s">
        <v>26</v>
      </c>
      <c r="AE36" s="9" t="s">
        <v>26</v>
      </c>
      <c r="AF36" s="9" t="s">
        <v>26</v>
      </c>
      <c r="AG36" s="9" t="s">
        <v>208</v>
      </c>
      <c r="AH36" s="9" t="s">
        <v>207</v>
      </c>
      <c r="AI36" s="9" t="s">
        <v>26</v>
      </c>
      <c r="AJ36" s="9" t="s">
        <v>206</v>
      </c>
      <c r="AK36" s="9" t="s">
        <v>208</v>
      </c>
      <c r="AL36" s="9" t="s">
        <v>206</v>
      </c>
      <c r="AM36" s="9" t="s">
        <v>26</v>
      </c>
      <c r="AN36" s="9" t="s">
        <v>208</v>
      </c>
      <c r="AO36" s="9" t="s">
        <v>26</v>
      </c>
      <c r="AP36" s="51" t="s">
        <v>26</v>
      </c>
      <c r="AQ36" s="51" t="s">
        <v>207</v>
      </c>
      <c r="AR36" s="51"/>
      <c r="AS36" s="54"/>
      <c r="AT36" s="1"/>
      <c r="AU36" s="1">
        <f t="shared" si="0"/>
        <v>75</v>
      </c>
      <c r="AW36" s="10">
        <f t="shared" si="1"/>
        <v>15</v>
      </c>
      <c r="AX36" s="10">
        <f t="shared" si="2"/>
        <v>135</v>
      </c>
      <c r="AY36" s="100"/>
      <c r="AZ36" s="99"/>
      <c r="BB36" s="98"/>
      <c r="BC36" s="98"/>
      <c r="BD36" s="98">
        <f t="shared" si="3"/>
        <v>0</v>
      </c>
      <c r="BE36" s="98" t="str">
        <f t="shared" si="4"/>
        <v/>
      </c>
    </row>
    <row r="37" spans="1:58" ht="17.100000000000001" customHeight="1" x14ac:dyDescent="0.2">
      <c r="A37">
        <v>8</v>
      </c>
      <c r="C37" s="59" t="s">
        <v>132</v>
      </c>
      <c r="D37" s="50"/>
      <c r="E37" s="50" t="s">
        <v>99</v>
      </c>
      <c r="F37" s="50" t="s">
        <v>73</v>
      </c>
      <c r="G37" s="50" t="s">
        <v>74</v>
      </c>
      <c r="H37" s="50"/>
      <c r="J37" s="50">
        <v>1982</v>
      </c>
      <c r="M37" s="51" t="s">
        <v>206</v>
      </c>
      <c r="N37" s="51" t="s">
        <v>204</v>
      </c>
      <c r="O37" s="51" t="s">
        <v>206</v>
      </c>
      <c r="P37" s="81">
        <v>36</v>
      </c>
      <c r="Q37" s="51" t="s">
        <v>203</v>
      </c>
      <c r="R37" s="51" t="s">
        <v>204</v>
      </c>
      <c r="S37" s="51" t="s">
        <v>205</v>
      </c>
      <c r="T37" s="52">
        <v>41</v>
      </c>
      <c r="U37" s="51"/>
      <c r="W37" s="51"/>
      <c r="X37" s="53" t="s">
        <v>203</v>
      </c>
      <c r="Y37" s="9" t="s">
        <v>26</v>
      </c>
      <c r="Z37" s="9" t="s">
        <v>203</v>
      </c>
      <c r="AA37" s="9" t="s">
        <v>26</v>
      </c>
      <c r="AB37" s="9" t="s">
        <v>208</v>
      </c>
      <c r="AC37" s="9" t="s">
        <v>203</v>
      </c>
      <c r="AD37" s="9" t="s">
        <v>26</v>
      </c>
      <c r="AE37" s="9" t="s">
        <v>26</v>
      </c>
      <c r="AF37" s="9" t="s">
        <v>208</v>
      </c>
      <c r="AG37" s="9" t="s">
        <v>208</v>
      </c>
      <c r="AH37" s="9" t="s">
        <v>207</v>
      </c>
      <c r="AI37" s="9" t="s">
        <v>203</v>
      </c>
      <c r="AJ37" s="9" t="s">
        <v>206</v>
      </c>
      <c r="AK37" s="9" t="s">
        <v>208</v>
      </c>
      <c r="AL37" s="9" t="s">
        <v>206</v>
      </c>
      <c r="AM37" s="9" t="s">
        <v>26</v>
      </c>
      <c r="AN37" s="9" t="s">
        <v>208</v>
      </c>
      <c r="AO37" s="9" t="s">
        <v>26</v>
      </c>
      <c r="AP37" s="51" t="s">
        <v>26</v>
      </c>
      <c r="AQ37" s="51" t="s">
        <v>207</v>
      </c>
      <c r="AR37" s="51"/>
      <c r="AS37" s="54"/>
      <c r="AT37" s="55"/>
      <c r="AU37" s="1">
        <f t="shared" si="0"/>
        <v>77</v>
      </c>
      <c r="AW37" s="10">
        <f t="shared" si="1"/>
        <v>15</v>
      </c>
      <c r="AX37" s="10">
        <f t="shared" si="2"/>
        <v>137</v>
      </c>
      <c r="AY37" s="100"/>
      <c r="AZ37" s="99"/>
      <c r="BB37" s="98"/>
      <c r="BC37" s="98"/>
      <c r="BD37" s="98">
        <f t="shared" si="3"/>
        <v>0</v>
      </c>
      <c r="BE37" s="98" t="str">
        <f t="shared" si="4"/>
        <v/>
      </c>
    </row>
    <row r="38" spans="1:58" ht="17.100000000000001" customHeight="1" x14ac:dyDescent="0.2">
      <c r="A38">
        <v>9</v>
      </c>
      <c r="C38" s="50" t="s">
        <v>70</v>
      </c>
      <c r="D38" s="50" t="s">
        <v>71</v>
      </c>
      <c r="E38" s="50" t="s">
        <v>72</v>
      </c>
      <c r="F38" s="50" t="s">
        <v>73</v>
      </c>
      <c r="G38" s="50" t="s">
        <v>74</v>
      </c>
      <c r="H38" s="50"/>
      <c r="J38" s="50">
        <v>1868</v>
      </c>
      <c r="M38" s="51" t="s">
        <v>203</v>
      </c>
      <c r="N38" s="51" t="s">
        <v>204</v>
      </c>
      <c r="O38" s="51" t="s">
        <v>206</v>
      </c>
      <c r="P38" s="81">
        <v>43</v>
      </c>
      <c r="Q38" s="51" t="s">
        <v>203</v>
      </c>
      <c r="R38" s="51" t="s">
        <v>205</v>
      </c>
      <c r="S38" s="51" t="s">
        <v>205</v>
      </c>
      <c r="T38" s="52">
        <v>62</v>
      </c>
      <c r="U38" s="51"/>
      <c r="V38" s="52"/>
      <c r="W38" s="51"/>
      <c r="X38" s="53" t="s">
        <v>26</v>
      </c>
      <c r="Y38" s="9" t="s">
        <v>26</v>
      </c>
      <c r="Z38" s="9" t="s">
        <v>205</v>
      </c>
      <c r="AA38" s="9" t="s">
        <v>26</v>
      </c>
      <c r="AB38" s="9" t="s">
        <v>208</v>
      </c>
      <c r="AC38" s="9" t="s">
        <v>26</v>
      </c>
      <c r="AD38" s="9" t="s">
        <v>26</v>
      </c>
      <c r="AE38" s="9" t="s">
        <v>26</v>
      </c>
      <c r="AF38" s="9" t="s">
        <v>26</v>
      </c>
      <c r="AG38" s="9" t="s">
        <v>208</v>
      </c>
      <c r="AH38" s="9" t="s">
        <v>207</v>
      </c>
      <c r="AI38" s="9" t="s">
        <v>26</v>
      </c>
      <c r="AJ38" s="9" t="s">
        <v>206</v>
      </c>
      <c r="AK38" s="9" t="s">
        <v>208</v>
      </c>
      <c r="AL38" s="9" t="s">
        <v>206</v>
      </c>
      <c r="AM38" s="9" t="s">
        <v>26</v>
      </c>
      <c r="AN38" s="9" t="s">
        <v>208</v>
      </c>
      <c r="AO38" s="9" t="s">
        <v>26</v>
      </c>
      <c r="AP38" s="51" t="s">
        <v>26</v>
      </c>
      <c r="AQ38" s="51" t="s">
        <v>207</v>
      </c>
      <c r="AR38" s="51"/>
      <c r="AS38" s="54"/>
      <c r="AU38" s="1">
        <f t="shared" si="0"/>
        <v>105</v>
      </c>
      <c r="AW38" s="10">
        <f t="shared" si="1"/>
        <v>15</v>
      </c>
      <c r="AX38" s="10">
        <f t="shared" si="2"/>
        <v>165</v>
      </c>
      <c r="AY38" s="108"/>
      <c r="AZ38" s="99"/>
      <c r="BB38" s="98"/>
      <c r="BC38" s="98"/>
      <c r="BD38" s="98">
        <f t="shared" si="3"/>
        <v>0</v>
      </c>
      <c r="BE38" s="98" t="str">
        <f t="shared" si="4"/>
        <v/>
      </c>
    </row>
    <row r="39" spans="1:58" ht="17.100000000000001" customHeight="1" x14ac:dyDescent="0.2">
      <c r="A39">
        <v>10</v>
      </c>
      <c r="C39" s="50" t="s">
        <v>210</v>
      </c>
      <c r="D39" s="50" t="s">
        <v>88</v>
      </c>
      <c r="E39" s="50"/>
      <c r="F39" s="50" t="s">
        <v>211</v>
      </c>
      <c r="G39" s="50" t="s">
        <v>74</v>
      </c>
      <c r="H39" s="50"/>
      <c r="I39" s="50" t="s">
        <v>40</v>
      </c>
      <c r="J39" s="3"/>
      <c r="M39" s="51" t="s">
        <v>203</v>
      </c>
      <c r="N39" s="51" t="s">
        <v>205</v>
      </c>
      <c r="O39" s="51" t="s">
        <v>208</v>
      </c>
      <c r="P39" s="81">
        <v>24</v>
      </c>
      <c r="Q39" s="51" t="s">
        <v>203</v>
      </c>
      <c r="R39" s="51" t="s">
        <v>204</v>
      </c>
      <c r="S39" s="51" t="s">
        <v>205</v>
      </c>
      <c r="T39" s="52">
        <v>30</v>
      </c>
      <c r="U39" s="51"/>
      <c r="V39" s="51"/>
      <c r="W39" s="51"/>
      <c r="X39" s="53" t="s">
        <v>206</v>
      </c>
      <c r="Y39" s="9" t="s">
        <v>26</v>
      </c>
      <c r="Z39" s="9" t="s">
        <v>209</v>
      </c>
      <c r="AA39" s="9" t="s">
        <v>26</v>
      </c>
      <c r="AB39" s="9" t="s">
        <v>208</v>
      </c>
      <c r="AC39" s="9" t="s">
        <v>203</v>
      </c>
      <c r="AD39" s="9" t="s">
        <v>26</v>
      </c>
      <c r="AE39" s="9" t="s">
        <v>26</v>
      </c>
      <c r="AF39" s="9" t="s">
        <v>26</v>
      </c>
      <c r="AG39" s="9" t="s">
        <v>208</v>
      </c>
      <c r="AH39" s="9" t="s">
        <v>207</v>
      </c>
      <c r="AI39" s="9" t="s">
        <v>203</v>
      </c>
      <c r="AJ39" s="9" t="s">
        <v>206</v>
      </c>
      <c r="AK39" s="9" t="s">
        <v>208</v>
      </c>
      <c r="AL39" s="9" t="s">
        <v>208</v>
      </c>
      <c r="AM39" s="9" t="s">
        <v>26</v>
      </c>
      <c r="AN39" s="9" t="s">
        <v>208</v>
      </c>
      <c r="AO39" s="9" t="s">
        <v>26</v>
      </c>
      <c r="AP39" s="51" t="s">
        <v>208</v>
      </c>
      <c r="AQ39" s="51" t="s">
        <v>207</v>
      </c>
      <c r="AR39" s="51"/>
      <c r="AS39" s="54"/>
      <c r="AT39" s="55"/>
      <c r="AU39" s="1">
        <f t="shared" si="0"/>
        <v>54</v>
      </c>
      <c r="AW39" s="10">
        <f t="shared" si="1"/>
        <v>15</v>
      </c>
      <c r="AX39" s="10">
        <f t="shared" si="2"/>
        <v>174</v>
      </c>
      <c r="AY39" s="100"/>
      <c r="AZ39" s="99"/>
      <c r="BB39" s="98"/>
      <c r="BC39" s="98"/>
      <c r="BD39" s="98">
        <f t="shared" si="3"/>
        <v>0</v>
      </c>
      <c r="BE39" s="98" t="str">
        <f t="shared" si="4"/>
        <v/>
      </c>
    </row>
    <row r="40" spans="1:58" ht="17.100000000000001" customHeight="1" x14ac:dyDescent="0.2">
      <c r="A40">
        <v>11</v>
      </c>
      <c r="C40" s="50" t="s">
        <v>82</v>
      </c>
      <c r="D40" s="50" t="s">
        <v>83</v>
      </c>
      <c r="E40" s="50" t="s">
        <v>84</v>
      </c>
      <c r="F40" s="50" t="s">
        <v>73</v>
      </c>
      <c r="G40" s="50" t="s">
        <v>74</v>
      </c>
      <c r="H40" s="50"/>
      <c r="J40" s="50">
        <v>2757</v>
      </c>
      <c r="M40" s="51" t="s">
        <v>206</v>
      </c>
      <c r="N40" s="51" t="s">
        <v>204</v>
      </c>
      <c r="O40" s="51" t="s">
        <v>207</v>
      </c>
      <c r="P40" s="81">
        <v>32</v>
      </c>
      <c r="Q40" s="51" t="s">
        <v>203</v>
      </c>
      <c r="R40" s="51" t="s">
        <v>204</v>
      </c>
      <c r="S40" s="51" t="s">
        <v>205</v>
      </c>
      <c r="T40" s="52">
        <v>23</v>
      </c>
      <c r="U40" s="51"/>
      <c r="W40" s="51"/>
      <c r="X40" s="53" t="s">
        <v>206</v>
      </c>
      <c r="Y40" s="9" t="s">
        <v>26</v>
      </c>
      <c r="Z40" s="9" t="s">
        <v>203</v>
      </c>
      <c r="AA40" s="9" t="s">
        <v>26</v>
      </c>
      <c r="AB40" s="9" t="s">
        <v>208</v>
      </c>
      <c r="AC40" s="9" t="s">
        <v>26</v>
      </c>
      <c r="AD40" s="9" t="s">
        <v>26</v>
      </c>
      <c r="AE40" s="9" t="s">
        <v>26</v>
      </c>
      <c r="AF40" s="9" t="s">
        <v>207</v>
      </c>
      <c r="AG40" s="9" t="s">
        <v>208</v>
      </c>
      <c r="AH40" s="9" t="s">
        <v>207</v>
      </c>
      <c r="AI40" s="9" t="s">
        <v>203</v>
      </c>
      <c r="AJ40" s="9" t="s">
        <v>206</v>
      </c>
      <c r="AK40" s="9" t="s">
        <v>208</v>
      </c>
      <c r="AL40" s="9" t="s">
        <v>206</v>
      </c>
      <c r="AM40" s="9" t="s">
        <v>26</v>
      </c>
      <c r="AN40" s="9" t="s">
        <v>208</v>
      </c>
      <c r="AO40" s="9" t="s">
        <v>26</v>
      </c>
      <c r="AP40" s="51" t="s">
        <v>26</v>
      </c>
      <c r="AQ40" s="51" t="s">
        <v>207</v>
      </c>
      <c r="AR40" s="51"/>
      <c r="AS40" s="54"/>
      <c r="AU40" s="1">
        <f t="shared" si="0"/>
        <v>55</v>
      </c>
      <c r="AW40" s="10">
        <f t="shared" si="1"/>
        <v>15</v>
      </c>
      <c r="AX40" s="10">
        <f t="shared" si="2"/>
        <v>175</v>
      </c>
      <c r="AY40" s="100"/>
      <c r="AZ40" s="99"/>
      <c r="BB40" s="98"/>
      <c r="BC40" s="98"/>
      <c r="BD40" s="98">
        <f t="shared" si="3"/>
        <v>0</v>
      </c>
      <c r="BE40" s="98" t="str">
        <f t="shared" si="4"/>
        <v/>
      </c>
    </row>
    <row r="41" spans="1:58" ht="17.100000000000001" customHeight="1" x14ac:dyDescent="0.2">
      <c r="A41">
        <v>12</v>
      </c>
      <c r="C41" s="50" t="s">
        <v>212</v>
      </c>
      <c r="D41" s="50" t="s">
        <v>88</v>
      </c>
      <c r="E41" s="50" t="s">
        <v>140</v>
      </c>
      <c r="F41" s="50" t="s">
        <v>73</v>
      </c>
      <c r="G41" s="50" t="s">
        <v>74</v>
      </c>
      <c r="H41" s="50"/>
      <c r="I41" s="50" t="s">
        <v>40</v>
      </c>
      <c r="J41" s="3"/>
      <c r="M41" s="51" t="s">
        <v>203</v>
      </c>
      <c r="N41" s="51" t="s">
        <v>204</v>
      </c>
      <c r="O41" s="51" t="s">
        <v>206</v>
      </c>
      <c r="P41" s="81">
        <v>38</v>
      </c>
      <c r="Q41" s="51" t="s">
        <v>203</v>
      </c>
      <c r="R41" s="51" t="s">
        <v>205</v>
      </c>
      <c r="S41" s="51" t="s">
        <v>203</v>
      </c>
      <c r="T41" s="52">
        <v>51</v>
      </c>
      <c r="U41" s="51"/>
      <c r="V41" s="51"/>
      <c r="W41" s="51"/>
      <c r="X41" s="53" t="s">
        <v>203</v>
      </c>
      <c r="Y41" s="9" t="s">
        <v>26</v>
      </c>
      <c r="Z41" s="9" t="s">
        <v>203</v>
      </c>
      <c r="AA41" s="9" t="s">
        <v>26</v>
      </c>
      <c r="AB41" s="9" t="s">
        <v>208</v>
      </c>
      <c r="AC41" s="9" t="s">
        <v>203</v>
      </c>
      <c r="AD41" s="9" t="s">
        <v>26</v>
      </c>
      <c r="AE41" s="9" t="s">
        <v>26</v>
      </c>
      <c r="AF41" s="9" t="s">
        <v>208</v>
      </c>
      <c r="AG41" s="9" t="s">
        <v>208</v>
      </c>
      <c r="AH41" s="9" t="s">
        <v>207</v>
      </c>
      <c r="AI41" s="9" t="s">
        <v>26</v>
      </c>
      <c r="AJ41" s="9" t="s">
        <v>206</v>
      </c>
      <c r="AK41" s="9" t="s">
        <v>208</v>
      </c>
      <c r="AL41" s="9" t="s">
        <v>206</v>
      </c>
      <c r="AM41" s="9" t="s">
        <v>26</v>
      </c>
      <c r="AN41" s="9" t="s">
        <v>26</v>
      </c>
      <c r="AO41" s="9" t="s">
        <v>26</v>
      </c>
      <c r="AP41" s="51" t="s">
        <v>26</v>
      </c>
      <c r="AQ41" s="51" t="s">
        <v>207</v>
      </c>
      <c r="AR41" s="51"/>
      <c r="AS41" s="54"/>
      <c r="AT41" s="55"/>
      <c r="AU41" s="1">
        <f t="shared" si="0"/>
        <v>89</v>
      </c>
      <c r="AW41" s="10">
        <f t="shared" si="1"/>
        <v>15</v>
      </c>
      <c r="AX41" s="10">
        <f t="shared" si="2"/>
        <v>209</v>
      </c>
      <c r="AY41" s="100"/>
      <c r="AZ41" s="99"/>
      <c r="BB41" s="98"/>
      <c r="BC41" s="98"/>
      <c r="BD41" s="98">
        <f t="shared" si="3"/>
        <v>0</v>
      </c>
      <c r="BE41" s="98" t="str">
        <f t="shared" si="4"/>
        <v/>
      </c>
    </row>
    <row r="42" spans="1:58" ht="17.100000000000001" customHeight="1" x14ac:dyDescent="0.2">
      <c r="A42">
        <v>13</v>
      </c>
      <c r="C42" s="50" t="s">
        <v>104</v>
      </c>
      <c r="D42" s="50" t="s">
        <v>105</v>
      </c>
      <c r="E42" s="50" t="s">
        <v>106</v>
      </c>
      <c r="F42" s="50" t="s">
        <v>73</v>
      </c>
      <c r="G42" s="50" t="s">
        <v>74</v>
      </c>
      <c r="H42" s="50"/>
      <c r="J42" s="50">
        <v>1095</v>
      </c>
      <c r="M42" s="51" t="s">
        <v>203</v>
      </c>
      <c r="N42" s="51" t="s">
        <v>204</v>
      </c>
      <c r="O42" s="51" t="s">
        <v>206</v>
      </c>
      <c r="P42" s="81">
        <v>30</v>
      </c>
      <c r="Q42" s="51" t="s">
        <v>203</v>
      </c>
      <c r="R42" s="51" t="s">
        <v>204</v>
      </c>
      <c r="S42" s="51" t="s">
        <v>205</v>
      </c>
      <c r="T42" s="52">
        <v>23</v>
      </c>
      <c r="U42" s="51"/>
      <c r="V42" s="52"/>
      <c r="W42" s="51"/>
      <c r="X42" s="53" t="s">
        <v>203</v>
      </c>
      <c r="Y42" s="9" t="s">
        <v>26</v>
      </c>
      <c r="Z42" s="9" t="s">
        <v>206</v>
      </c>
      <c r="AA42" s="9" t="s">
        <v>26</v>
      </c>
      <c r="AB42" s="9" t="s">
        <v>208</v>
      </c>
      <c r="AC42" s="9" t="s">
        <v>203</v>
      </c>
      <c r="AD42" s="9" t="s">
        <v>26</v>
      </c>
      <c r="AE42" s="9" t="s">
        <v>26</v>
      </c>
      <c r="AF42" s="9" t="s">
        <v>208</v>
      </c>
      <c r="AG42" s="9" t="s">
        <v>208</v>
      </c>
      <c r="AH42" s="9" t="s">
        <v>207</v>
      </c>
      <c r="AI42" s="9" t="s">
        <v>203</v>
      </c>
      <c r="AJ42" s="9" t="s">
        <v>206</v>
      </c>
      <c r="AK42" s="9" t="s">
        <v>208</v>
      </c>
      <c r="AL42" s="9" t="s">
        <v>208</v>
      </c>
      <c r="AM42" s="9" t="s">
        <v>26</v>
      </c>
      <c r="AN42" s="9" t="s">
        <v>208</v>
      </c>
      <c r="AO42" s="9" t="s">
        <v>26</v>
      </c>
      <c r="AP42" s="51" t="s">
        <v>26</v>
      </c>
      <c r="AQ42" s="51" t="s">
        <v>207</v>
      </c>
      <c r="AR42" s="56"/>
      <c r="AS42" s="54"/>
      <c r="AU42" s="1">
        <f t="shared" si="0"/>
        <v>53</v>
      </c>
      <c r="AW42" s="10">
        <f t="shared" si="1"/>
        <v>14</v>
      </c>
      <c r="AX42" s="10">
        <f t="shared" si="2"/>
        <v>53</v>
      </c>
      <c r="AY42" s="100"/>
      <c r="AZ42" s="99"/>
      <c r="BB42" s="98"/>
      <c r="BC42" s="98"/>
      <c r="BD42" s="98">
        <f t="shared" si="3"/>
        <v>0</v>
      </c>
      <c r="BE42" s="98" t="str">
        <f t="shared" si="4"/>
        <v/>
      </c>
    </row>
    <row r="43" spans="1:58" ht="17.100000000000001" customHeight="1" x14ac:dyDescent="0.2">
      <c r="A43">
        <v>14</v>
      </c>
      <c r="C43" s="50" t="s">
        <v>100</v>
      </c>
      <c r="D43" s="50" t="s">
        <v>71</v>
      </c>
      <c r="E43" s="50" t="s">
        <v>101</v>
      </c>
      <c r="F43" s="50" t="s">
        <v>73</v>
      </c>
      <c r="G43" s="50" t="s">
        <v>74</v>
      </c>
      <c r="H43" s="50"/>
      <c r="J43" s="50">
        <v>1931</v>
      </c>
      <c r="M43" s="51" t="s">
        <v>203</v>
      </c>
      <c r="N43" s="51" t="s">
        <v>204</v>
      </c>
      <c r="O43" s="51" t="s">
        <v>26</v>
      </c>
      <c r="P43" s="81">
        <v>31</v>
      </c>
      <c r="Q43" s="51" t="s">
        <v>203</v>
      </c>
      <c r="R43" s="51" t="s">
        <v>204</v>
      </c>
      <c r="S43" s="51" t="s">
        <v>205</v>
      </c>
      <c r="T43" s="52">
        <v>24</v>
      </c>
      <c r="U43" s="51"/>
      <c r="W43" s="51"/>
      <c r="X43" s="53" t="s">
        <v>206</v>
      </c>
      <c r="Y43" s="9" t="s">
        <v>26</v>
      </c>
      <c r="Z43" s="9" t="s">
        <v>203</v>
      </c>
      <c r="AA43" s="9" t="s">
        <v>26</v>
      </c>
      <c r="AB43" s="9" t="s">
        <v>207</v>
      </c>
      <c r="AC43" s="9" t="s">
        <v>203</v>
      </c>
      <c r="AD43" s="9" t="s">
        <v>26</v>
      </c>
      <c r="AE43" s="9" t="s">
        <v>26</v>
      </c>
      <c r="AF43" s="9" t="s">
        <v>207</v>
      </c>
      <c r="AG43" s="9" t="s">
        <v>208</v>
      </c>
      <c r="AH43" s="9" t="s">
        <v>207</v>
      </c>
      <c r="AI43" s="9" t="s">
        <v>203</v>
      </c>
      <c r="AJ43" s="9" t="s">
        <v>206</v>
      </c>
      <c r="AK43" s="9" t="s">
        <v>208</v>
      </c>
      <c r="AL43" s="9" t="s">
        <v>208</v>
      </c>
      <c r="AM43" s="9" t="s">
        <v>26</v>
      </c>
      <c r="AN43" s="9" t="s">
        <v>208</v>
      </c>
      <c r="AO43" s="9" t="s">
        <v>208</v>
      </c>
      <c r="AP43" s="51" t="s">
        <v>26</v>
      </c>
      <c r="AQ43" s="51" t="s">
        <v>207</v>
      </c>
      <c r="AR43" s="51"/>
      <c r="AS43" s="54"/>
      <c r="AT43" s="55"/>
      <c r="AU43" s="1">
        <f t="shared" si="0"/>
        <v>55</v>
      </c>
      <c r="AW43" s="10">
        <f t="shared" si="1"/>
        <v>14</v>
      </c>
      <c r="AX43" s="10">
        <f t="shared" si="2"/>
        <v>115</v>
      </c>
      <c r="AY43" s="100"/>
      <c r="AZ43" s="99"/>
      <c r="BB43" s="98"/>
      <c r="BC43" s="98"/>
      <c r="BD43" s="98">
        <f t="shared" si="3"/>
        <v>0</v>
      </c>
      <c r="BE43" s="98" t="str">
        <f t="shared" si="4"/>
        <v/>
      </c>
    </row>
    <row r="44" spans="1:58" ht="17.100000000000001" customHeight="1" x14ac:dyDescent="0.2">
      <c r="A44">
        <v>15</v>
      </c>
      <c r="C44" s="50" t="s">
        <v>149</v>
      </c>
      <c r="D44" s="50" t="s">
        <v>108</v>
      </c>
      <c r="E44" s="50" t="s">
        <v>129</v>
      </c>
      <c r="F44" s="50" t="s">
        <v>73</v>
      </c>
      <c r="G44" s="50" t="s">
        <v>74</v>
      </c>
      <c r="H44" s="50"/>
      <c r="J44" s="50">
        <v>1554</v>
      </c>
      <c r="M44" s="51" t="s">
        <v>203</v>
      </c>
      <c r="N44" s="51" t="s">
        <v>205</v>
      </c>
      <c r="O44" s="51" t="s">
        <v>206</v>
      </c>
      <c r="P44" s="81">
        <v>45</v>
      </c>
      <c r="Q44" s="51" t="s">
        <v>203</v>
      </c>
      <c r="R44" s="51" t="s">
        <v>204</v>
      </c>
      <c r="S44" s="51" t="s">
        <v>205</v>
      </c>
      <c r="T44" s="52">
        <v>40</v>
      </c>
      <c r="U44" s="51"/>
      <c r="V44" s="51"/>
      <c r="W44" s="51"/>
      <c r="X44" s="53" t="s">
        <v>206</v>
      </c>
      <c r="Y44" s="9" t="s">
        <v>26</v>
      </c>
      <c r="Z44" s="9" t="s">
        <v>205</v>
      </c>
      <c r="AA44" s="9" t="s">
        <v>26</v>
      </c>
      <c r="AB44" s="9" t="s">
        <v>208</v>
      </c>
      <c r="AC44" s="9" t="s">
        <v>203</v>
      </c>
      <c r="AD44" s="9" t="s">
        <v>26</v>
      </c>
      <c r="AE44" s="9" t="s">
        <v>26</v>
      </c>
      <c r="AF44" s="9" t="s">
        <v>26</v>
      </c>
      <c r="AG44" s="9" t="s">
        <v>26</v>
      </c>
      <c r="AH44" s="9" t="s">
        <v>207</v>
      </c>
      <c r="AI44" s="9" t="s">
        <v>26</v>
      </c>
      <c r="AJ44" s="9" t="s">
        <v>206</v>
      </c>
      <c r="AK44" s="9" t="s">
        <v>208</v>
      </c>
      <c r="AL44" s="9" t="s">
        <v>206</v>
      </c>
      <c r="AM44" s="9" t="s">
        <v>26</v>
      </c>
      <c r="AN44" s="9" t="s">
        <v>208</v>
      </c>
      <c r="AO44" s="9" t="s">
        <v>208</v>
      </c>
      <c r="AP44" s="51" t="s">
        <v>26</v>
      </c>
      <c r="AQ44" s="51" t="s">
        <v>26</v>
      </c>
      <c r="AR44" s="56"/>
      <c r="AS44" s="54"/>
      <c r="AU44" s="1">
        <f t="shared" si="0"/>
        <v>85</v>
      </c>
      <c r="AW44" s="10">
        <f t="shared" si="1"/>
        <v>14</v>
      </c>
      <c r="AX44" s="10">
        <f t="shared" si="2"/>
        <v>145</v>
      </c>
      <c r="AY44" s="100"/>
      <c r="AZ44" s="99"/>
      <c r="BB44" s="98"/>
      <c r="BC44" s="98"/>
      <c r="BD44" s="98">
        <f t="shared" si="3"/>
        <v>0</v>
      </c>
      <c r="BE44" s="98" t="str">
        <f t="shared" si="4"/>
        <v/>
      </c>
    </row>
    <row r="45" spans="1:58" ht="17.100000000000001" customHeight="1" x14ac:dyDescent="0.2">
      <c r="A45">
        <v>16</v>
      </c>
      <c r="C45" s="50" t="s">
        <v>77</v>
      </c>
      <c r="D45" s="50" t="s">
        <v>78</v>
      </c>
      <c r="E45" s="50" t="s">
        <v>72</v>
      </c>
      <c r="F45" s="50" t="s">
        <v>73</v>
      </c>
      <c r="G45" s="50" t="s">
        <v>74</v>
      </c>
      <c r="H45" s="50" t="s">
        <v>86</v>
      </c>
      <c r="J45" s="50">
        <v>1867</v>
      </c>
      <c r="M45" s="51" t="s">
        <v>203</v>
      </c>
      <c r="N45" s="51" t="s">
        <v>204</v>
      </c>
      <c r="O45" s="51" t="s">
        <v>207</v>
      </c>
      <c r="P45" s="81">
        <v>43</v>
      </c>
      <c r="Q45" s="51" t="s">
        <v>203</v>
      </c>
      <c r="R45" s="51" t="s">
        <v>204</v>
      </c>
      <c r="S45" s="51" t="s">
        <v>205</v>
      </c>
      <c r="T45" s="52">
        <v>44</v>
      </c>
      <c r="U45" s="51"/>
      <c r="W45" s="51"/>
      <c r="X45" s="53" t="s">
        <v>26</v>
      </c>
      <c r="Y45" s="9" t="s">
        <v>26</v>
      </c>
      <c r="Z45" s="9" t="s">
        <v>205</v>
      </c>
      <c r="AA45" s="9" t="s">
        <v>26</v>
      </c>
      <c r="AB45" s="9" t="s">
        <v>208</v>
      </c>
      <c r="AC45" s="9" t="s">
        <v>205</v>
      </c>
      <c r="AD45" s="9" t="s">
        <v>26</v>
      </c>
      <c r="AE45" s="9" t="s">
        <v>26</v>
      </c>
      <c r="AF45" s="9" t="s">
        <v>208</v>
      </c>
      <c r="AG45" s="9" t="s">
        <v>208</v>
      </c>
      <c r="AH45" s="9" t="s">
        <v>207</v>
      </c>
      <c r="AI45" s="9" t="s">
        <v>26</v>
      </c>
      <c r="AJ45" s="9" t="s">
        <v>206</v>
      </c>
      <c r="AK45" s="9" t="s">
        <v>208</v>
      </c>
      <c r="AL45" s="9" t="s">
        <v>206</v>
      </c>
      <c r="AM45" s="9" t="s">
        <v>26</v>
      </c>
      <c r="AN45" s="9" t="s">
        <v>208</v>
      </c>
      <c r="AO45" s="9" t="s">
        <v>26</v>
      </c>
      <c r="AP45" s="51" t="s">
        <v>26</v>
      </c>
      <c r="AQ45" s="51" t="s">
        <v>207</v>
      </c>
      <c r="AR45" s="51"/>
      <c r="AS45" s="54"/>
      <c r="AT45" s="55"/>
      <c r="AU45" s="1">
        <f t="shared" si="0"/>
        <v>87</v>
      </c>
      <c r="AW45" s="10">
        <f t="shared" si="1"/>
        <v>14</v>
      </c>
      <c r="AX45" s="10">
        <f t="shared" si="2"/>
        <v>147</v>
      </c>
      <c r="AY45" s="108"/>
      <c r="AZ45" s="99"/>
      <c r="BB45" s="98"/>
      <c r="BC45" s="98"/>
      <c r="BD45" s="98">
        <f t="shared" si="3"/>
        <v>0</v>
      </c>
      <c r="BE45" s="98" t="str">
        <f t="shared" si="4"/>
        <v/>
      </c>
    </row>
    <row r="46" spans="1:58" ht="17.100000000000001" customHeight="1" x14ac:dyDescent="0.2">
      <c r="A46">
        <v>16</v>
      </c>
      <c r="C46" s="50" t="s">
        <v>107</v>
      </c>
      <c r="D46" s="50" t="s">
        <v>108</v>
      </c>
      <c r="E46" s="50" t="s">
        <v>101</v>
      </c>
      <c r="F46" s="50" t="s">
        <v>73</v>
      </c>
      <c r="G46" s="50" t="s">
        <v>74</v>
      </c>
      <c r="H46" s="50"/>
      <c r="J46" s="50">
        <v>1796</v>
      </c>
      <c r="M46" s="51" t="s">
        <v>203</v>
      </c>
      <c r="N46" s="51" t="s">
        <v>26</v>
      </c>
      <c r="O46" s="51" t="s">
        <v>206</v>
      </c>
      <c r="P46" s="81">
        <v>53</v>
      </c>
      <c r="Q46" s="51" t="s">
        <v>203</v>
      </c>
      <c r="R46" s="51" t="s">
        <v>204</v>
      </c>
      <c r="S46" s="51" t="s">
        <v>205</v>
      </c>
      <c r="T46" s="52">
        <v>80</v>
      </c>
      <c r="U46" s="51"/>
      <c r="W46" s="51"/>
      <c r="X46" s="53" t="s">
        <v>206</v>
      </c>
      <c r="Y46" s="9" t="s">
        <v>26</v>
      </c>
      <c r="Z46" s="9" t="s">
        <v>203</v>
      </c>
      <c r="AA46" s="9" t="s">
        <v>26</v>
      </c>
      <c r="AB46" s="9" t="s">
        <v>207</v>
      </c>
      <c r="AC46" s="9" t="s">
        <v>26</v>
      </c>
      <c r="AD46" s="9" t="s">
        <v>26</v>
      </c>
      <c r="AE46" s="9" t="s">
        <v>26</v>
      </c>
      <c r="AF46" s="9" t="s">
        <v>26</v>
      </c>
      <c r="AG46" s="9" t="s">
        <v>208</v>
      </c>
      <c r="AH46" s="9" t="s">
        <v>207</v>
      </c>
      <c r="AI46" s="9" t="s">
        <v>26</v>
      </c>
      <c r="AJ46" s="9" t="s">
        <v>206</v>
      </c>
      <c r="AK46" s="9" t="s">
        <v>208</v>
      </c>
      <c r="AL46" s="9" t="s">
        <v>208</v>
      </c>
      <c r="AM46" s="9" t="s">
        <v>26</v>
      </c>
      <c r="AN46" s="9" t="s">
        <v>208</v>
      </c>
      <c r="AO46" s="9" t="s">
        <v>26</v>
      </c>
      <c r="AP46" s="51" t="s">
        <v>208</v>
      </c>
      <c r="AQ46" s="51" t="s">
        <v>26</v>
      </c>
      <c r="AR46" s="51"/>
      <c r="AS46" s="54"/>
      <c r="AT46" s="55"/>
      <c r="AU46" s="1">
        <f t="shared" si="0"/>
        <v>133</v>
      </c>
      <c r="AW46" s="10">
        <f t="shared" si="1"/>
        <v>14</v>
      </c>
      <c r="AX46" s="10">
        <f t="shared" si="2"/>
        <v>193</v>
      </c>
      <c r="AY46" s="100"/>
      <c r="AZ46" s="99"/>
      <c r="BB46" s="98"/>
      <c r="BC46" s="98"/>
      <c r="BD46" s="98">
        <f t="shared" si="3"/>
        <v>0</v>
      </c>
      <c r="BE46" s="98" t="str">
        <f t="shared" si="4"/>
        <v/>
      </c>
    </row>
    <row r="47" spans="1:58" ht="17.100000000000001" customHeight="1" x14ac:dyDescent="0.2">
      <c r="A47">
        <v>18</v>
      </c>
      <c r="C47" s="50" t="s">
        <v>148</v>
      </c>
      <c r="D47" s="50" t="s">
        <v>202</v>
      </c>
      <c r="E47" s="50" t="s">
        <v>147</v>
      </c>
      <c r="F47" s="50" t="s">
        <v>73</v>
      </c>
      <c r="G47" s="50" t="s">
        <v>74</v>
      </c>
      <c r="H47" s="50"/>
      <c r="J47" s="50">
        <v>1932</v>
      </c>
      <c r="M47" s="51" t="s">
        <v>203</v>
      </c>
      <c r="N47" s="51" t="s">
        <v>204</v>
      </c>
      <c r="O47" s="51" t="s">
        <v>206</v>
      </c>
      <c r="P47" s="81">
        <v>50</v>
      </c>
      <c r="Q47" s="51" t="s">
        <v>203</v>
      </c>
      <c r="R47" s="51" t="s">
        <v>205</v>
      </c>
      <c r="S47" s="51" t="s">
        <v>203</v>
      </c>
      <c r="T47" s="52">
        <v>40</v>
      </c>
      <c r="U47" s="51"/>
      <c r="V47" s="52"/>
      <c r="W47" s="51"/>
      <c r="X47" s="53" t="s">
        <v>26</v>
      </c>
      <c r="Y47" s="9" t="s">
        <v>26</v>
      </c>
      <c r="Z47" s="9" t="s">
        <v>203</v>
      </c>
      <c r="AA47" s="9" t="s">
        <v>26</v>
      </c>
      <c r="AB47" s="9" t="s">
        <v>208</v>
      </c>
      <c r="AC47" s="9" t="s">
        <v>203</v>
      </c>
      <c r="AD47" s="9" t="s">
        <v>26</v>
      </c>
      <c r="AE47" s="9" t="s">
        <v>207</v>
      </c>
      <c r="AF47" s="9" t="s">
        <v>208</v>
      </c>
      <c r="AG47" s="9" t="s">
        <v>208</v>
      </c>
      <c r="AH47" s="9" t="s">
        <v>207</v>
      </c>
      <c r="AI47" s="9" t="s">
        <v>26</v>
      </c>
      <c r="AJ47" s="9" t="s">
        <v>206</v>
      </c>
      <c r="AK47" s="9" t="s">
        <v>208</v>
      </c>
      <c r="AL47" s="9" t="s">
        <v>208</v>
      </c>
      <c r="AM47" s="9" t="s">
        <v>26</v>
      </c>
      <c r="AN47" s="9" t="s">
        <v>208</v>
      </c>
      <c r="AO47" s="9" t="s">
        <v>26</v>
      </c>
      <c r="AP47" s="51" t="s">
        <v>208</v>
      </c>
      <c r="AQ47" s="51" t="s">
        <v>207</v>
      </c>
      <c r="AR47" s="51"/>
      <c r="AS47" s="54"/>
      <c r="AU47" s="1">
        <f t="shared" si="0"/>
        <v>90</v>
      </c>
      <c r="AW47" s="10">
        <f t="shared" si="1"/>
        <v>14</v>
      </c>
      <c r="AX47" s="10">
        <f t="shared" si="2"/>
        <v>210</v>
      </c>
      <c r="AY47" s="100"/>
      <c r="AZ47" s="99"/>
      <c r="BB47" s="98"/>
      <c r="BC47" s="98"/>
      <c r="BD47" s="98">
        <f t="shared" si="3"/>
        <v>0</v>
      </c>
      <c r="BE47" s="98" t="str">
        <f t="shared" si="4"/>
        <v/>
      </c>
    </row>
    <row r="48" spans="1:58" ht="17.100000000000001" customHeight="1" x14ac:dyDescent="0.2">
      <c r="A48">
        <v>19</v>
      </c>
      <c r="C48" s="50" t="s">
        <v>151</v>
      </c>
      <c r="D48" s="50" t="s">
        <v>152</v>
      </c>
      <c r="E48" s="50" t="s">
        <v>153</v>
      </c>
      <c r="F48" s="50" t="s">
        <v>73</v>
      </c>
      <c r="G48" s="50" t="s">
        <v>74</v>
      </c>
      <c r="H48" s="59" t="s">
        <v>86</v>
      </c>
      <c r="J48" s="50">
        <v>470</v>
      </c>
      <c r="M48" s="51" t="s">
        <v>203</v>
      </c>
      <c r="N48" s="51" t="s">
        <v>26</v>
      </c>
      <c r="O48" s="51" t="s">
        <v>26</v>
      </c>
      <c r="P48" s="81">
        <v>52</v>
      </c>
      <c r="Q48" s="51" t="s">
        <v>203</v>
      </c>
      <c r="R48" s="51" t="s">
        <v>204</v>
      </c>
      <c r="S48" s="51" t="s">
        <v>205</v>
      </c>
      <c r="T48" s="52">
        <v>39</v>
      </c>
      <c r="U48" s="51"/>
      <c r="V48" s="51"/>
      <c r="W48" s="51"/>
      <c r="X48" s="53" t="s">
        <v>206</v>
      </c>
      <c r="Y48" s="9" t="s">
        <v>26</v>
      </c>
      <c r="Z48" s="9" t="s">
        <v>205</v>
      </c>
      <c r="AA48" s="9" t="s">
        <v>26</v>
      </c>
      <c r="AB48" s="9" t="s">
        <v>208</v>
      </c>
      <c r="AC48" s="9" t="s">
        <v>26</v>
      </c>
      <c r="AD48" s="9" t="s">
        <v>26</v>
      </c>
      <c r="AE48" s="9" t="s">
        <v>26</v>
      </c>
      <c r="AF48" s="9" t="s">
        <v>208</v>
      </c>
      <c r="AG48" s="9" t="s">
        <v>208</v>
      </c>
      <c r="AH48" s="9" t="s">
        <v>207</v>
      </c>
      <c r="AI48" s="9" t="s">
        <v>26</v>
      </c>
      <c r="AJ48" s="9" t="s">
        <v>206</v>
      </c>
      <c r="AK48" s="9" t="s">
        <v>208</v>
      </c>
      <c r="AL48" s="9" t="s">
        <v>206</v>
      </c>
      <c r="AM48" s="9" t="s">
        <v>26</v>
      </c>
      <c r="AN48" s="9" t="s">
        <v>207</v>
      </c>
      <c r="AO48" s="9" t="s">
        <v>26</v>
      </c>
      <c r="AP48" s="51" t="s">
        <v>26</v>
      </c>
      <c r="AQ48" s="51" t="s">
        <v>207</v>
      </c>
      <c r="AR48" s="51"/>
      <c r="AS48" s="54"/>
      <c r="AT48" s="55"/>
      <c r="AU48" s="1">
        <f t="shared" si="0"/>
        <v>91</v>
      </c>
      <c r="AW48" s="10">
        <f t="shared" si="1"/>
        <v>14</v>
      </c>
      <c r="AX48" s="10">
        <f t="shared" si="2"/>
        <v>211</v>
      </c>
      <c r="AY48" s="100"/>
      <c r="AZ48" s="99"/>
      <c r="BB48" s="98"/>
      <c r="BC48" s="98"/>
      <c r="BD48" s="98">
        <f t="shared" si="3"/>
        <v>0</v>
      </c>
      <c r="BE48" s="98" t="str">
        <f t="shared" si="4"/>
        <v/>
      </c>
    </row>
    <row r="49" spans="1:57" ht="17.100000000000001" customHeight="1" x14ac:dyDescent="0.2">
      <c r="A49">
        <v>20</v>
      </c>
      <c r="C49" s="50" t="s">
        <v>127</v>
      </c>
      <c r="D49" s="50" t="s">
        <v>88</v>
      </c>
      <c r="E49" s="50" t="s">
        <v>89</v>
      </c>
      <c r="F49" s="50" t="s">
        <v>73</v>
      </c>
      <c r="G49" s="50" t="s">
        <v>74</v>
      </c>
      <c r="H49" s="50"/>
      <c r="J49" s="50">
        <v>67</v>
      </c>
      <c r="M49" s="51" t="s">
        <v>203</v>
      </c>
      <c r="N49" s="51" t="s">
        <v>205</v>
      </c>
      <c r="O49" s="51" t="s">
        <v>206</v>
      </c>
      <c r="P49" s="81">
        <v>29</v>
      </c>
      <c r="Q49" s="51" t="s">
        <v>207</v>
      </c>
      <c r="R49" s="51" t="s">
        <v>204</v>
      </c>
      <c r="S49" s="51" t="s">
        <v>205</v>
      </c>
      <c r="T49" s="52">
        <v>66</v>
      </c>
      <c r="U49" s="51"/>
      <c r="W49" s="51"/>
      <c r="X49" s="53" t="s">
        <v>203</v>
      </c>
      <c r="Y49" s="9" t="s">
        <v>26</v>
      </c>
      <c r="Z49" s="9" t="s">
        <v>205</v>
      </c>
      <c r="AA49" s="9" t="s">
        <v>26</v>
      </c>
      <c r="AB49" s="9" t="s">
        <v>208</v>
      </c>
      <c r="AC49" s="9" t="s">
        <v>203</v>
      </c>
      <c r="AD49" s="9" t="s">
        <v>26</v>
      </c>
      <c r="AE49" s="9" t="s">
        <v>26</v>
      </c>
      <c r="AF49" s="9" t="s">
        <v>208</v>
      </c>
      <c r="AG49" s="9" t="s">
        <v>208</v>
      </c>
      <c r="AH49" s="9" t="s">
        <v>207</v>
      </c>
      <c r="AI49" s="9" t="s">
        <v>203</v>
      </c>
      <c r="AJ49" s="9" t="s">
        <v>206</v>
      </c>
      <c r="AK49" s="9" t="s">
        <v>208</v>
      </c>
      <c r="AL49" s="9" t="s">
        <v>208</v>
      </c>
      <c r="AM49" s="9" t="s">
        <v>26</v>
      </c>
      <c r="AN49" s="9" t="s">
        <v>208</v>
      </c>
      <c r="AO49" s="9" t="s">
        <v>26</v>
      </c>
      <c r="AP49" s="51" t="s">
        <v>26</v>
      </c>
      <c r="AQ49" s="51" t="s">
        <v>207</v>
      </c>
      <c r="AR49" s="51"/>
      <c r="AS49" s="54"/>
      <c r="AT49" s="55"/>
      <c r="AU49" s="1">
        <f t="shared" si="0"/>
        <v>95</v>
      </c>
      <c r="AW49" s="10">
        <f t="shared" si="1"/>
        <v>14</v>
      </c>
      <c r="AX49" s="10">
        <f t="shared" si="2"/>
        <v>215</v>
      </c>
      <c r="AY49" s="100"/>
      <c r="AZ49" s="99"/>
      <c r="BB49" s="98"/>
      <c r="BC49" s="98"/>
      <c r="BD49" s="98">
        <f t="shared" si="3"/>
        <v>0</v>
      </c>
      <c r="BE49" s="98" t="str">
        <f t="shared" si="4"/>
        <v/>
      </c>
    </row>
    <row r="50" spans="1:57" ht="17.100000000000001" customHeight="1" x14ac:dyDescent="0.2">
      <c r="A50">
        <v>21</v>
      </c>
      <c r="C50" s="50" t="s">
        <v>98</v>
      </c>
      <c r="D50" s="50"/>
      <c r="E50" s="50" t="s">
        <v>99</v>
      </c>
      <c r="F50" s="50" t="s">
        <v>73</v>
      </c>
      <c r="G50" s="50" t="s">
        <v>74</v>
      </c>
      <c r="H50" s="49"/>
      <c r="J50">
        <v>2635</v>
      </c>
      <c r="M50" s="51" t="s">
        <v>203</v>
      </c>
      <c r="N50" s="51" t="s">
        <v>205</v>
      </c>
      <c r="O50" s="51" t="s">
        <v>206</v>
      </c>
      <c r="P50" s="81">
        <v>20</v>
      </c>
      <c r="Q50" s="51" t="s">
        <v>203</v>
      </c>
      <c r="R50" s="51" t="s">
        <v>205</v>
      </c>
      <c r="S50" s="51" t="s">
        <v>203</v>
      </c>
      <c r="T50" s="52">
        <v>17</v>
      </c>
      <c r="U50" s="51"/>
      <c r="V50" s="52"/>
      <c r="W50" s="51"/>
      <c r="X50" s="53" t="s">
        <v>26</v>
      </c>
      <c r="Y50" s="9" t="s">
        <v>26</v>
      </c>
      <c r="Z50" s="9" t="s">
        <v>205</v>
      </c>
      <c r="AA50" s="9" t="s">
        <v>207</v>
      </c>
      <c r="AB50" s="9" t="s">
        <v>208</v>
      </c>
      <c r="AC50" s="9" t="s">
        <v>203</v>
      </c>
      <c r="AD50" s="9" t="s">
        <v>208</v>
      </c>
      <c r="AE50" s="9" t="s">
        <v>26</v>
      </c>
      <c r="AF50" s="9" t="s">
        <v>26</v>
      </c>
      <c r="AG50" s="9" t="s">
        <v>208</v>
      </c>
      <c r="AH50" s="9" t="s">
        <v>207</v>
      </c>
      <c r="AI50" s="9" t="s">
        <v>26</v>
      </c>
      <c r="AJ50" s="9" t="s">
        <v>206</v>
      </c>
      <c r="AK50" s="9" t="s">
        <v>208</v>
      </c>
      <c r="AL50" s="9" t="s">
        <v>206</v>
      </c>
      <c r="AM50" s="9" t="s">
        <v>26</v>
      </c>
      <c r="AN50" s="9" t="s">
        <v>208</v>
      </c>
      <c r="AO50" s="9" t="s">
        <v>26</v>
      </c>
      <c r="AP50" s="51" t="s">
        <v>26</v>
      </c>
      <c r="AQ50" s="51" t="s">
        <v>207</v>
      </c>
      <c r="AR50" s="56"/>
      <c r="AS50" s="54"/>
      <c r="AU50" s="1">
        <f t="shared" si="0"/>
        <v>37</v>
      </c>
      <c r="AW50" s="10">
        <f t="shared" si="1"/>
        <v>14</v>
      </c>
      <c r="AX50" s="10">
        <f t="shared" si="2"/>
        <v>217</v>
      </c>
      <c r="AY50" s="100"/>
      <c r="AZ50" s="99"/>
      <c r="BB50" s="98"/>
      <c r="BC50" s="98"/>
      <c r="BD50" s="98">
        <f t="shared" si="3"/>
        <v>0</v>
      </c>
      <c r="BE50" s="98" t="str">
        <f t="shared" si="4"/>
        <v/>
      </c>
    </row>
    <row r="51" spans="1:57" ht="17.100000000000001" customHeight="1" x14ac:dyDescent="0.2">
      <c r="A51">
        <v>22</v>
      </c>
      <c r="C51" s="50" t="s">
        <v>87</v>
      </c>
      <c r="D51" s="50" t="s">
        <v>88</v>
      </c>
      <c r="E51" s="50" t="s">
        <v>89</v>
      </c>
      <c r="F51" s="50" t="s">
        <v>73</v>
      </c>
      <c r="G51" s="50" t="s">
        <v>74</v>
      </c>
      <c r="H51" s="50"/>
      <c r="J51" s="50">
        <v>44</v>
      </c>
      <c r="M51" s="51" t="s">
        <v>203</v>
      </c>
      <c r="N51" s="51" t="s">
        <v>204</v>
      </c>
      <c r="O51" s="51" t="s">
        <v>207</v>
      </c>
      <c r="P51" s="81">
        <v>35</v>
      </c>
      <c r="Q51" s="51" t="s">
        <v>203</v>
      </c>
      <c r="R51" s="51" t="s">
        <v>205</v>
      </c>
      <c r="S51" s="51" t="s">
        <v>203</v>
      </c>
      <c r="T51" s="52">
        <v>34</v>
      </c>
      <c r="U51" s="51"/>
      <c r="W51" s="51"/>
      <c r="X51" s="53" t="s">
        <v>206</v>
      </c>
      <c r="Y51" s="9" t="s">
        <v>26</v>
      </c>
      <c r="Z51" s="9" t="s">
        <v>203</v>
      </c>
      <c r="AA51" s="9" t="s">
        <v>26</v>
      </c>
      <c r="AB51" s="9" t="s">
        <v>208</v>
      </c>
      <c r="AC51" s="9" t="s">
        <v>26</v>
      </c>
      <c r="AD51" s="9" t="s">
        <v>26</v>
      </c>
      <c r="AE51" s="9" t="s">
        <v>26</v>
      </c>
      <c r="AF51" s="9" t="s">
        <v>208</v>
      </c>
      <c r="AG51" s="9" t="s">
        <v>208</v>
      </c>
      <c r="AH51" s="9" t="s">
        <v>207</v>
      </c>
      <c r="AI51" s="9" t="s">
        <v>203</v>
      </c>
      <c r="AJ51" s="9" t="s">
        <v>206</v>
      </c>
      <c r="AK51" s="9" t="s">
        <v>26</v>
      </c>
      <c r="AL51" s="9" t="s">
        <v>206</v>
      </c>
      <c r="AM51" s="9" t="s">
        <v>26</v>
      </c>
      <c r="AN51" s="9" t="s">
        <v>208</v>
      </c>
      <c r="AO51" s="9" t="s">
        <v>26</v>
      </c>
      <c r="AP51" s="51" t="s">
        <v>26</v>
      </c>
      <c r="AQ51" s="51" t="s">
        <v>207</v>
      </c>
      <c r="AR51" s="51"/>
      <c r="AS51" s="54"/>
      <c r="AT51" s="55"/>
      <c r="AU51" s="1">
        <f t="shared" si="0"/>
        <v>69</v>
      </c>
      <c r="AW51" s="10">
        <f t="shared" si="1"/>
        <v>14</v>
      </c>
      <c r="AX51" s="10">
        <f t="shared" si="2"/>
        <v>249</v>
      </c>
      <c r="AY51" s="100"/>
      <c r="AZ51" s="99"/>
      <c r="BB51" s="98"/>
      <c r="BC51" s="98"/>
      <c r="BD51" s="98">
        <f t="shared" si="3"/>
        <v>0</v>
      </c>
      <c r="BE51" s="98" t="str">
        <f t="shared" si="4"/>
        <v/>
      </c>
    </row>
    <row r="52" spans="1:57" ht="17.100000000000001" customHeight="1" x14ac:dyDescent="0.2">
      <c r="A52">
        <v>23</v>
      </c>
      <c r="C52" s="50" t="s">
        <v>157</v>
      </c>
      <c r="D52" s="50"/>
      <c r="E52" s="50" t="s">
        <v>158</v>
      </c>
      <c r="F52" s="50" t="s">
        <v>73</v>
      </c>
      <c r="G52" s="50" t="s">
        <v>74</v>
      </c>
      <c r="H52" s="50"/>
      <c r="J52" s="50">
        <v>1534</v>
      </c>
      <c r="M52" s="51" t="s">
        <v>206</v>
      </c>
      <c r="N52" s="51" t="s">
        <v>205</v>
      </c>
      <c r="O52" s="51" t="s">
        <v>26</v>
      </c>
      <c r="P52" s="81">
        <v>52</v>
      </c>
      <c r="Q52" s="51" t="s">
        <v>203</v>
      </c>
      <c r="R52" s="51" t="s">
        <v>204</v>
      </c>
      <c r="S52" s="51" t="s">
        <v>205</v>
      </c>
      <c r="T52" s="52">
        <v>79</v>
      </c>
      <c r="U52" s="51"/>
      <c r="V52" s="51"/>
      <c r="W52" s="51"/>
      <c r="X52" s="53" t="s">
        <v>26</v>
      </c>
      <c r="Y52" s="9" t="s">
        <v>26</v>
      </c>
      <c r="Z52" s="9" t="s">
        <v>205</v>
      </c>
      <c r="AA52" s="9" t="s">
        <v>26</v>
      </c>
      <c r="AB52" s="9" t="s">
        <v>208</v>
      </c>
      <c r="AC52" s="9" t="s">
        <v>203</v>
      </c>
      <c r="AD52" s="9" t="s">
        <v>26</v>
      </c>
      <c r="AE52" s="9" t="s">
        <v>26</v>
      </c>
      <c r="AF52" s="9" t="s">
        <v>26</v>
      </c>
      <c r="AG52" s="9" t="s">
        <v>208</v>
      </c>
      <c r="AH52" s="9" t="s">
        <v>207</v>
      </c>
      <c r="AI52" s="9" t="s">
        <v>203</v>
      </c>
      <c r="AJ52" s="9" t="s">
        <v>206</v>
      </c>
      <c r="AK52" s="9" t="s">
        <v>207</v>
      </c>
      <c r="AL52" s="9" t="s">
        <v>26</v>
      </c>
      <c r="AM52" s="9" t="s">
        <v>26</v>
      </c>
      <c r="AN52" s="9" t="s">
        <v>208</v>
      </c>
      <c r="AO52" s="9" t="s">
        <v>26</v>
      </c>
      <c r="AP52" s="51" t="s">
        <v>26</v>
      </c>
      <c r="AQ52" s="51" t="s">
        <v>207</v>
      </c>
      <c r="AR52" s="51"/>
      <c r="AS52" s="54"/>
      <c r="AT52" s="55"/>
      <c r="AU52" s="1">
        <f t="shared" si="0"/>
        <v>131</v>
      </c>
      <c r="AW52" s="10">
        <f t="shared" si="1"/>
        <v>14</v>
      </c>
      <c r="AX52" s="10">
        <f t="shared" si="2"/>
        <v>311</v>
      </c>
      <c r="AY52" s="100"/>
      <c r="AZ52" s="99"/>
      <c r="BB52" s="98"/>
      <c r="BC52" s="98"/>
      <c r="BD52" s="98">
        <f t="shared" si="3"/>
        <v>0</v>
      </c>
      <c r="BE52" s="98" t="str">
        <f t="shared" si="4"/>
        <v/>
      </c>
    </row>
    <row r="53" spans="1:57" ht="17.100000000000001" customHeight="1" x14ac:dyDescent="0.2">
      <c r="A53">
        <v>24</v>
      </c>
      <c r="C53" s="50" t="s">
        <v>124</v>
      </c>
      <c r="D53" s="50" t="s">
        <v>108</v>
      </c>
      <c r="E53" s="50" t="s">
        <v>117</v>
      </c>
      <c r="F53" s="50" t="s">
        <v>73</v>
      </c>
      <c r="G53" s="50" t="s">
        <v>74</v>
      </c>
      <c r="H53" s="50"/>
      <c r="J53" s="50">
        <v>1533</v>
      </c>
      <c r="M53" s="51" t="s">
        <v>203</v>
      </c>
      <c r="N53" s="51" t="s">
        <v>204</v>
      </c>
      <c r="O53" s="51" t="s">
        <v>206</v>
      </c>
      <c r="P53" s="81">
        <v>21</v>
      </c>
      <c r="Q53" s="51" t="s">
        <v>203</v>
      </c>
      <c r="R53" s="51" t="s">
        <v>204</v>
      </c>
      <c r="S53" s="51" t="s">
        <v>205</v>
      </c>
      <c r="T53" s="52">
        <v>28</v>
      </c>
      <c r="U53" s="51"/>
      <c r="W53" s="51"/>
      <c r="X53" s="53" t="s">
        <v>203</v>
      </c>
      <c r="Y53" s="9" t="s">
        <v>26</v>
      </c>
      <c r="Z53" s="9" t="s">
        <v>203</v>
      </c>
      <c r="AA53" s="9" t="s">
        <v>26</v>
      </c>
      <c r="AB53" s="9" t="s">
        <v>208</v>
      </c>
      <c r="AC53" s="9" t="s">
        <v>203</v>
      </c>
      <c r="AD53" s="9" t="s">
        <v>26</v>
      </c>
      <c r="AE53" s="9" t="s">
        <v>26</v>
      </c>
      <c r="AF53" s="9" t="s">
        <v>26</v>
      </c>
      <c r="AG53" s="9" t="s">
        <v>208</v>
      </c>
      <c r="AH53" s="9" t="s">
        <v>26</v>
      </c>
      <c r="AI53" s="9" t="s">
        <v>203</v>
      </c>
      <c r="AJ53" s="9" t="s">
        <v>206</v>
      </c>
      <c r="AK53" s="9" t="s">
        <v>26</v>
      </c>
      <c r="AL53" s="9" t="s">
        <v>206</v>
      </c>
      <c r="AM53" s="9" t="s">
        <v>26</v>
      </c>
      <c r="AN53" s="9" t="s">
        <v>208</v>
      </c>
      <c r="AO53" s="9" t="s">
        <v>26</v>
      </c>
      <c r="AP53" s="51" t="s">
        <v>208</v>
      </c>
      <c r="AQ53" s="51" t="s">
        <v>207</v>
      </c>
      <c r="AR53" s="51"/>
      <c r="AS53" s="54"/>
      <c r="AT53" s="55"/>
      <c r="AU53" s="1">
        <f t="shared" si="0"/>
        <v>49</v>
      </c>
      <c r="AW53" s="10">
        <f t="shared" si="1"/>
        <v>13</v>
      </c>
      <c r="AX53" s="10">
        <f t="shared" si="2"/>
        <v>49</v>
      </c>
      <c r="AY53" s="108"/>
      <c r="AZ53" s="99"/>
      <c r="BB53" s="98"/>
      <c r="BC53" s="98"/>
      <c r="BD53" s="98">
        <f t="shared" si="3"/>
        <v>0</v>
      </c>
      <c r="BE53" s="98" t="str">
        <f t="shared" si="4"/>
        <v/>
      </c>
    </row>
    <row r="54" spans="1:57" ht="17.100000000000001" customHeight="1" x14ac:dyDescent="0.2">
      <c r="A54">
        <v>25</v>
      </c>
      <c r="C54" s="50" t="s">
        <v>150</v>
      </c>
      <c r="D54" s="50" t="s">
        <v>71</v>
      </c>
      <c r="E54" s="50" t="s">
        <v>81</v>
      </c>
      <c r="F54" s="50" t="s">
        <v>73</v>
      </c>
      <c r="G54" s="50" t="s">
        <v>74</v>
      </c>
      <c r="H54" s="50"/>
      <c r="J54" s="50">
        <v>2206</v>
      </c>
      <c r="M54" s="51" t="s">
        <v>206</v>
      </c>
      <c r="N54" s="51" t="s">
        <v>204</v>
      </c>
      <c r="O54" s="51" t="s">
        <v>206</v>
      </c>
      <c r="P54" s="81">
        <v>52</v>
      </c>
      <c r="Q54" s="51" t="s">
        <v>203</v>
      </c>
      <c r="R54" s="51" t="s">
        <v>205</v>
      </c>
      <c r="S54" s="51" t="s">
        <v>205</v>
      </c>
      <c r="T54" s="52">
        <v>36</v>
      </c>
      <c r="U54" s="51"/>
      <c r="V54" s="51"/>
      <c r="W54" s="51"/>
      <c r="X54" s="53" t="s">
        <v>203</v>
      </c>
      <c r="Y54" s="9" t="s">
        <v>26</v>
      </c>
      <c r="Z54" s="9" t="s">
        <v>205</v>
      </c>
      <c r="AA54" s="9" t="s">
        <v>26</v>
      </c>
      <c r="AB54" s="9" t="s">
        <v>208</v>
      </c>
      <c r="AC54" s="9" t="s">
        <v>203</v>
      </c>
      <c r="AD54" s="9" t="s">
        <v>26</v>
      </c>
      <c r="AE54" s="9" t="s">
        <v>26</v>
      </c>
      <c r="AF54" s="9" t="s">
        <v>26</v>
      </c>
      <c r="AG54" s="9" t="s">
        <v>26</v>
      </c>
      <c r="AH54" s="9" t="s">
        <v>207</v>
      </c>
      <c r="AI54" s="9" t="s">
        <v>26</v>
      </c>
      <c r="AJ54" s="9" t="s">
        <v>206</v>
      </c>
      <c r="AK54" s="9" t="s">
        <v>208</v>
      </c>
      <c r="AL54" s="9" t="s">
        <v>208</v>
      </c>
      <c r="AM54" s="9" t="s">
        <v>26</v>
      </c>
      <c r="AN54" s="9" t="s">
        <v>208</v>
      </c>
      <c r="AO54" s="9" t="s">
        <v>208</v>
      </c>
      <c r="AP54" s="51" t="s">
        <v>208</v>
      </c>
      <c r="AQ54" s="51" t="s">
        <v>207</v>
      </c>
      <c r="AR54" s="51"/>
      <c r="AS54" s="54"/>
      <c r="AT54" s="55"/>
      <c r="AU54" s="1">
        <f t="shared" si="0"/>
        <v>88</v>
      </c>
      <c r="AW54" s="10">
        <f t="shared" si="1"/>
        <v>13</v>
      </c>
      <c r="AX54" s="10">
        <f t="shared" si="2"/>
        <v>208</v>
      </c>
      <c r="AY54" s="100"/>
      <c r="AZ54" s="99"/>
      <c r="BB54" s="98"/>
      <c r="BC54" s="98"/>
      <c r="BD54" s="98">
        <f t="shared" si="3"/>
        <v>0</v>
      </c>
      <c r="BE54" s="98" t="str">
        <f t="shared" si="4"/>
        <v/>
      </c>
    </row>
    <row r="55" spans="1:57" ht="17.100000000000001" customHeight="1" x14ac:dyDescent="0.2">
      <c r="A55">
        <v>26</v>
      </c>
      <c r="C55" s="50" t="s">
        <v>109</v>
      </c>
      <c r="D55" s="50"/>
      <c r="E55" s="50" t="s">
        <v>110</v>
      </c>
      <c r="F55" s="50" t="s">
        <v>73</v>
      </c>
      <c r="G55" s="50" t="s">
        <v>74</v>
      </c>
      <c r="H55" s="50"/>
      <c r="J55" s="50">
        <v>1242</v>
      </c>
      <c r="M55" s="51" t="s">
        <v>206</v>
      </c>
      <c r="N55" s="51" t="s">
        <v>204</v>
      </c>
      <c r="O55" s="51" t="s">
        <v>208</v>
      </c>
      <c r="P55" s="81">
        <v>34</v>
      </c>
      <c r="Q55" s="51" t="s">
        <v>203</v>
      </c>
      <c r="R55" s="51" t="s">
        <v>204</v>
      </c>
      <c r="S55" s="51" t="s">
        <v>205</v>
      </c>
      <c r="T55" s="52">
        <v>26</v>
      </c>
      <c r="U55" s="51"/>
      <c r="W55" s="51"/>
      <c r="X55" s="53" t="s">
        <v>206</v>
      </c>
      <c r="Y55" s="9" t="s">
        <v>26</v>
      </c>
      <c r="Z55" s="9" t="s">
        <v>205</v>
      </c>
      <c r="AA55" s="9" t="s">
        <v>26</v>
      </c>
      <c r="AB55" s="9" t="s">
        <v>208</v>
      </c>
      <c r="AC55" s="9" t="s">
        <v>203</v>
      </c>
      <c r="AD55" s="9" t="s">
        <v>26</v>
      </c>
      <c r="AE55" s="9" t="s">
        <v>26</v>
      </c>
      <c r="AF55" s="9" t="s">
        <v>208</v>
      </c>
      <c r="AG55" s="9" t="s">
        <v>208</v>
      </c>
      <c r="AH55" s="9" t="s">
        <v>25</v>
      </c>
      <c r="AI55" s="9" t="s">
        <v>25</v>
      </c>
      <c r="AJ55" s="9" t="s">
        <v>25</v>
      </c>
      <c r="AK55" s="9" t="s">
        <v>25</v>
      </c>
      <c r="AL55" s="9" t="s">
        <v>206</v>
      </c>
      <c r="AM55" s="9" t="s">
        <v>26</v>
      </c>
      <c r="AN55" s="9" t="s">
        <v>208</v>
      </c>
      <c r="AO55" s="9" t="s">
        <v>26</v>
      </c>
      <c r="AP55" s="51" t="s">
        <v>208</v>
      </c>
      <c r="AQ55" s="51" t="s">
        <v>207</v>
      </c>
      <c r="AR55" s="51"/>
      <c r="AS55" s="54"/>
      <c r="AT55" s="55"/>
      <c r="AU55" s="1">
        <f t="shared" si="0"/>
        <v>60</v>
      </c>
      <c r="AW55" s="10">
        <f t="shared" si="1"/>
        <v>12</v>
      </c>
      <c r="AX55" s="10">
        <f t="shared" si="2"/>
        <v>180</v>
      </c>
      <c r="AY55" s="100"/>
      <c r="AZ55" s="99"/>
      <c r="BB55" s="98"/>
      <c r="BC55" s="98"/>
      <c r="BD55" s="98">
        <f t="shared" si="3"/>
        <v>0</v>
      </c>
      <c r="BE55" s="98" t="str">
        <f t="shared" si="4"/>
        <v/>
      </c>
    </row>
    <row r="56" spans="1:57" ht="17.100000000000001" customHeight="1" x14ac:dyDescent="0.2">
      <c r="A56">
        <v>27</v>
      </c>
      <c r="C56" s="50" t="s">
        <v>160</v>
      </c>
      <c r="D56" s="50" t="s">
        <v>161</v>
      </c>
      <c r="E56" s="50" t="s">
        <v>110</v>
      </c>
      <c r="F56" s="50" t="s">
        <v>73</v>
      </c>
      <c r="G56" s="50" t="s">
        <v>74</v>
      </c>
      <c r="H56" s="50"/>
      <c r="J56" s="50">
        <v>3002</v>
      </c>
      <c r="M56" s="51" t="s">
        <v>205</v>
      </c>
      <c r="N56" s="51" t="s">
        <v>205</v>
      </c>
      <c r="O56" s="51" t="s">
        <v>206</v>
      </c>
      <c r="P56" s="81">
        <v>48</v>
      </c>
      <c r="Q56" s="51" t="s">
        <v>203</v>
      </c>
      <c r="R56" s="51" t="s">
        <v>204</v>
      </c>
      <c r="S56" s="51" t="s">
        <v>205</v>
      </c>
      <c r="T56" s="52">
        <v>35</v>
      </c>
      <c r="U56" s="51"/>
      <c r="V56" s="51"/>
      <c r="W56" s="51"/>
      <c r="X56" s="53" t="s">
        <v>26</v>
      </c>
      <c r="Y56" s="9" t="s">
        <v>26</v>
      </c>
      <c r="Z56" s="9" t="s">
        <v>205</v>
      </c>
      <c r="AA56" s="9" t="s">
        <v>207</v>
      </c>
      <c r="AB56" s="9" t="s">
        <v>206</v>
      </c>
      <c r="AC56" s="9" t="s">
        <v>203</v>
      </c>
      <c r="AD56" s="9" t="s">
        <v>26</v>
      </c>
      <c r="AE56" s="9" t="s">
        <v>26</v>
      </c>
      <c r="AF56" s="9" t="s">
        <v>26</v>
      </c>
      <c r="AG56" s="9" t="s">
        <v>208</v>
      </c>
      <c r="AH56" s="9" t="s">
        <v>207</v>
      </c>
      <c r="AI56" s="9" t="s">
        <v>203</v>
      </c>
      <c r="AJ56" s="9" t="s">
        <v>206</v>
      </c>
      <c r="AK56" s="9" t="s">
        <v>208</v>
      </c>
      <c r="AL56" s="9" t="s">
        <v>206</v>
      </c>
      <c r="AM56" s="9" t="s">
        <v>26</v>
      </c>
      <c r="AN56" s="9" t="s">
        <v>208</v>
      </c>
      <c r="AO56" s="9" t="s">
        <v>26</v>
      </c>
      <c r="AP56" s="51" t="s">
        <v>208</v>
      </c>
      <c r="AQ56" s="51" t="s">
        <v>207</v>
      </c>
      <c r="AR56" s="51"/>
      <c r="AS56" s="54"/>
      <c r="AT56" s="55"/>
      <c r="AU56" s="1">
        <f t="shared" si="0"/>
        <v>83</v>
      </c>
      <c r="AW56" s="10">
        <f t="shared" si="1"/>
        <v>12</v>
      </c>
      <c r="AX56" s="10">
        <f t="shared" si="2"/>
        <v>203</v>
      </c>
      <c r="AY56" s="100"/>
      <c r="AZ56" s="99"/>
      <c r="BB56" s="98"/>
      <c r="BC56" s="98"/>
      <c r="BD56" s="98">
        <f t="shared" si="3"/>
        <v>0</v>
      </c>
      <c r="BE56" s="98" t="str">
        <f t="shared" si="4"/>
        <v/>
      </c>
    </row>
    <row r="57" spans="1:57" ht="17.100000000000001" customHeight="1" x14ac:dyDescent="0.2">
      <c r="A57">
        <v>28</v>
      </c>
      <c r="C57" s="50" t="s">
        <v>116</v>
      </c>
      <c r="D57" s="50" t="s">
        <v>112</v>
      </c>
      <c r="E57" s="50" t="s">
        <v>117</v>
      </c>
      <c r="F57" s="50" t="s">
        <v>73</v>
      </c>
      <c r="G57" s="50" t="s">
        <v>74</v>
      </c>
      <c r="H57" s="50"/>
      <c r="J57" s="50">
        <v>1597</v>
      </c>
      <c r="M57" s="51" t="s">
        <v>203</v>
      </c>
      <c r="N57" s="51" t="s">
        <v>205</v>
      </c>
      <c r="O57" s="51" t="s">
        <v>206</v>
      </c>
      <c r="P57" s="81">
        <v>62</v>
      </c>
      <c r="Q57" s="51" t="s">
        <v>206</v>
      </c>
      <c r="R57" s="51" t="s">
        <v>204</v>
      </c>
      <c r="S57" s="51" t="s">
        <v>205</v>
      </c>
      <c r="T57" s="52">
        <v>33</v>
      </c>
      <c r="U57" s="51"/>
      <c r="V57" s="57"/>
      <c r="W57" s="51"/>
      <c r="X57" s="53" t="s">
        <v>203</v>
      </c>
      <c r="Y57" s="9" t="s">
        <v>26</v>
      </c>
      <c r="Z57" s="9" t="s">
        <v>203</v>
      </c>
      <c r="AA57" s="9" t="s">
        <v>26</v>
      </c>
      <c r="AB57" s="9" t="s">
        <v>208</v>
      </c>
      <c r="AC57" s="9" t="s">
        <v>205</v>
      </c>
      <c r="AD57" s="9" t="s">
        <v>208</v>
      </c>
      <c r="AE57" s="9" t="s">
        <v>26</v>
      </c>
      <c r="AF57" s="9" t="s">
        <v>208</v>
      </c>
      <c r="AG57" s="9" t="s">
        <v>208</v>
      </c>
      <c r="AH57" s="9" t="s">
        <v>207</v>
      </c>
      <c r="AI57" s="9" t="s">
        <v>203</v>
      </c>
      <c r="AJ57" s="9" t="s">
        <v>206</v>
      </c>
      <c r="AK57" s="9" t="s">
        <v>208</v>
      </c>
      <c r="AL57" s="9" t="s">
        <v>206</v>
      </c>
      <c r="AM57" s="9" t="s">
        <v>26</v>
      </c>
      <c r="AN57" s="9" t="s">
        <v>208</v>
      </c>
      <c r="AO57" s="9" t="s">
        <v>208</v>
      </c>
      <c r="AP57" s="51" t="s">
        <v>26</v>
      </c>
      <c r="AQ57" s="51" t="s">
        <v>207</v>
      </c>
      <c r="AR57" s="56"/>
      <c r="AS57" s="54"/>
      <c r="AU57" s="1">
        <f t="shared" si="0"/>
        <v>95</v>
      </c>
      <c r="AW57" s="10">
        <f t="shared" si="1"/>
        <v>12</v>
      </c>
      <c r="AX57" s="10">
        <f t="shared" si="2"/>
        <v>215</v>
      </c>
      <c r="AY57" s="100"/>
      <c r="AZ57" s="99"/>
      <c r="BB57" s="98"/>
      <c r="BC57" s="98"/>
      <c r="BD57" s="98">
        <f t="shared" si="3"/>
        <v>0</v>
      </c>
      <c r="BE57" s="98" t="str">
        <f t="shared" si="4"/>
        <v/>
      </c>
    </row>
    <row r="58" spans="1:57" ht="17.100000000000001" customHeight="1" x14ac:dyDescent="0.2">
      <c r="A58">
        <v>29</v>
      </c>
      <c r="C58" s="50" t="s">
        <v>85</v>
      </c>
      <c r="D58" s="50" t="s">
        <v>41</v>
      </c>
      <c r="E58" s="50" t="s">
        <v>84</v>
      </c>
      <c r="F58" s="50" t="s">
        <v>73</v>
      </c>
      <c r="G58" s="50" t="s">
        <v>86</v>
      </c>
      <c r="H58" s="50"/>
      <c r="J58" s="50">
        <v>0</v>
      </c>
      <c r="M58" s="51" t="s">
        <v>203</v>
      </c>
      <c r="N58" s="51" t="s">
        <v>204</v>
      </c>
      <c r="O58" s="51" t="s">
        <v>208</v>
      </c>
      <c r="P58" s="81">
        <v>39</v>
      </c>
      <c r="Q58" s="51" t="s">
        <v>203</v>
      </c>
      <c r="R58" s="51" t="s">
        <v>205</v>
      </c>
      <c r="S58" s="51" t="s">
        <v>203</v>
      </c>
      <c r="T58" s="52">
        <v>30</v>
      </c>
      <c r="U58" s="51"/>
      <c r="V58" s="51"/>
      <c r="W58" s="51"/>
      <c r="X58" s="53" t="s">
        <v>206</v>
      </c>
      <c r="Y58" s="9" t="s">
        <v>26</v>
      </c>
      <c r="Z58" s="9" t="s">
        <v>205</v>
      </c>
      <c r="AA58" s="9" t="s">
        <v>26</v>
      </c>
      <c r="AB58" s="9" t="s">
        <v>208</v>
      </c>
      <c r="AC58" s="9" t="s">
        <v>203</v>
      </c>
      <c r="AD58" s="9" t="s">
        <v>26</v>
      </c>
      <c r="AE58" s="9" t="s">
        <v>207</v>
      </c>
      <c r="AF58" s="9" t="s">
        <v>208</v>
      </c>
      <c r="AG58" s="9" t="s">
        <v>208</v>
      </c>
      <c r="AH58" s="9" t="s">
        <v>207</v>
      </c>
      <c r="AI58" s="9" t="s">
        <v>203</v>
      </c>
      <c r="AJ58" s="9" t="s">
        <v>206</v>
      </c>
      <c r="AK58" s="9" t="s">
        <v>208</v>
      </c>
      <c r="AL58" s="9" t="s">
        <v>206</v>
      </c>
      <c r="AM58" s="9" t="s">
        <v>26</v>
      </c>
      <c r="AN58" s="9" t="s">
        <v>207</v>
      </c>
      <c r="AO58" s="9" t="s">
        <v>26</v>
      </c>
      <c r="AP58" s="51" t="s">
        <v>208</v>
      </c>
      <c r="AQ58" s="51" t="s">
        <v>207</v>
      </c>
      <c r="AR58" s="56"/>
      <c r="AS58" s="54"/>
      <c r="AU58" s="1">
        <f t="shared" si="0"/>
        <v>69</v>
      </c>
      <c r="AW58" s="10">
        <f t="shared" si="1"/>
        <v>12</v>
      </c>
      <c r="AX58" s="10">
        <f t="shared" si="2"/>
        <v>249</v>
      </c>
      <c r="AY58" s="100"/>
      <c r="AZ58" s="99"/>
      <c r="BB58" s="98"/>
      <c r="BC58" s="98"/>
      <c r="BD58" s="98">
        <f t="shared" si="3"/>
        <v>0</v>
      </c>
      <c r="BE58" s="98" t="str">
        <f t="shared" si="4"/>
        <v/>
      </c>
    </row>
    <row r="59" spans="1:57" ht="17.100000000000001" customHeight="1" x14ac:dyDescent="0.2">
      <c r="A59">
        <v>30</v>
      </c>
      <c r="C59" s="50" t="s">
        <v>142</v>
      </c>
      <c r="D59" s="50" t="s">
        <v>143</v>
      </c>
      <c r="E59" s="50" t="s">
        <v>144</v>
      </c>
      <c r="F59" s="50" t="s">
        <v>145</v>
      </c>
      <c r="G59" s="50" t="s">
        <v>74</v>
      </c>
      <c r="H59" s="50"/>
      <c r="J59" s="50">
        <v>2549</v>
      </c>
      <c r="M59" s="51" t="s">
        <v>206</v>
      </c>
      <c r="N59" s="51" t="s">
        <v>204</v>
      </c>
      <c r="O59" s="51" t="s">
        <v>208</v>
      </c>
      <c r="P59" s="81">
        <v>43</v>
      </c>
      <c r="Q59" s="51" t="s">
        <v>203</v>
      </c>
      <c r="R59" s="51" t="s">
        <v>205</v>
      </c>
      <c r="S59" s="51" t="s">
        <v>205</v>
      </c>
      <c r="T59" s="52">
        <v>47</v>
      </c>
      <c r="U59" s="51"/>
      <c r="V59" s="57"/>
      <c r="W59" s="51"/>
      <c r="X59" s="53" t="s">
        <v>203</v>
      </c>
      <c r="Y59" s="9" t="s">
        <v>26</v>
      </c>
      <c r="Z59" s="9" t="s">
        <v>203</v>
      </c>
      <c r="AA59" s="9" t="s">
        <v>207</v>
      </c>
      <c r="AB59" s="9" t="s">
        <v>208</v>
      </c>
      <c r="AC59" s="9" t="s">
        <v>203</v>
      </c>
      <c r="AD59" s="9" t="s">
        <v>208</v>
      </c>
      <c r="AE59" s="9" t="s">
        <v>26</v>
      </c>
      <c r="AF59" s="9" t="s">
        <v>26</v>
      </c>
      <c r="AG59" s="9" t="s">
        <v>208</v>
      </c>
      <c r="AH59" s="9" t="s">
        <v>207</v>
      </c>
      <c r="AI59" s="9" t="s">
        <v>203</v>
      </c>
      <c r="AJ59" s="9" t="s">
        <v>206</v>
      </c>
      <c r="AK59" s="9" t="s">
        <v>207</v>
      </c>
      <c r="AL59" s="9" t="s">
        <v>206</v>
      </c>
      <c r="AM59" s="9" t="s">
        <v>26</v>
      </c>
      <c r="AN59" s="9" t="s">
        <v>26</v>
      </c>
      <c r="AO59" s="9" t="s">
        <v>26</v>
      </c>
      <c r="AP59" s="51" t="s">
        <v>26</v>
      </c>
      <c r="AQ59" s="51" t="s">
        <v>207</v>
      </c>
      <c r="AR59" s="56"/>
      <c r="AS59" s="54"/>
      <c r="AU59" s="1">
        <f t="shared" si="0"/>
        <v>90</v>
      </c>
      <c r="AW59" s="10">
        <f t="shared" si="1"/>
        <v>12</v>
      </c>
      <c r="AX59" s="10">
        <f t="shared" si="2"/>
        <v>270</v>
      </c>
      <c r="AY59" s="100"/>
      <c r="AZ59" s="99"/>
      <c r="BB59" s="98"/>
      <c r="BC59" s="98"/>
      <c r="BD59" s="98">
        <f t="shared" si="3"/>
        <v>0</v>
      </c>
      <c r="BE59" s="98" t="str">
        <f t="shared" si="4"/>
        <v/>
      </c>
    </row>
    <row r="60" spans="1:57" ht="17.100000000000001" customHeight="1" x14ac:dyDescent="0.2">
      <c r="A60">
        <v>31</v>
      </c>
      <c r="C60" s="50" t="s">
        <v>79</v>
      </c>
      <c r="D60" s="50" t="s">
        <v>80</v>
      </c>
      <c r="E60" s="50" t="s">
        <v>81</v>
      </c>
      <c r="F60" s="50" t="s">
        <v>73</v>
      </c>
      <c r="G60" s="50" t="s">
        <v>74</v>
      </c>
      <c r="H60" s="50"/>
      <c r="J60" s="50">
        <v>1044</v>
      </c>
      <c r="M60" s="51" t="s">
        <v>205</v>
      </c>
      <c r="N60" s="51" t="s">
        <v>205</v>
      </c>
      <c r="O60" s="51" t="s">
        <v>208</v>
      </c>
      <c r="P60" s="81">
        <v>59</v>
      </c>
      <c r="Q60" s="51" t="s">
        <v>203</v>
      </c>
      <c r="R60" s="51" t="s">
        <v>204</v>
      </c>
      <c r="S60" s="51" t="s">
        <v>205</v>
      </c>
      <c r="T60" s="52">
        <v>58</v>
      </c>
      <c r="U60" s="51"/>
      <c r="V60" s="51"/>
      <c r="W60" s="51"/>
      <c r="X60" s="53" t="s">
        <v>206</v>
      </c>
      <c r="Y60" s="9" t="s">
        <v>26</v>
      </c>
      <c r="Z60" s="9" t="s">
        <v>205</v>
      </c>
      <c r="AA60" s="9" t="s">
        <v>26</v>
      </c>
      <c r="AB60" s="9" t="s">
        <v>208</v>
      </c>
      <c r="AC60" s="9" t="s">
        <v>26</v>
      </c>
      <c r="AD60" s="9" t="s">
        <v>208</v>
      </c>
      <c r="AE60" s="9" t="s">
        <v>26</v>
      </c>
      <c r="AF60" s="9" t="s">
        <v>207</v>
      </c>
      <c r="AG60" s="9" t="s">
        <v>208</v>
      </c>
      <c r="AH60" s="9" t="s">
        <v>207</v>
      </c>
      <c r="AI60" s="9" t="s">
        <v>205</v>
      </c>
      <c r="AJ60" s="9" t="s">
        <v>206</v>
      </c>
      <c r="AK60" s="9" t="s">
        <v>208</v>
      </c>
      <c r="AL60" s="9" t="s">
        <v>206</v>
      </c>
      <c r="AM60" s="9" t="s">
        <v>26</v>
      </c>
      <c r="AN60" s="9" t="s">
        <v>208</v>
      </c>
      <c r="AO60" s="9" t="s">
        <v>208</v>
      </c>
      <c r="AP60" s="51" t="s">
        <v>26</v>
      </c>
      <c r="AQ60" s="51" t="s">
        <v>207</v>
      </c>
      <c r="AR60" s="56"/>
      <c r="AS60" s="54"/>
      <c r="AU60" s="1">
        <f t="shared" si="0"/>
        <v>117</v>
      </c>
      <c r="AW60" s="10">
        <f t="shared" si="1"/>
        <v>12</v>
      </c>
      <c r="AX60" s="10">
        <f t="shared" si="2"/>
        <v>297</v>
      </c>
      <c r="AY60" s="100"/>
      <c r="AZ60" s="99"/>
      <c r="BB60" s="98"/>
      <c r="BC60" s="98"/>
      <c r="BD60" s="98">
        <f t="shared" si="3"/>
        <v>0</v>
      </c>
      <c r="BE60" s="98" t="str">
        <f t="shared" si="4"/>
        <v/>
      </c>
    </row>
    <row r="61" spans="1:57" ht="17.100000000000001" customHeight="1" x14ac:dyDescent="0.2">
      <c r="A61">
        <v>32</v>
      </c>
      <c r="C61" s="50" t="s">
        <v>125</v>
      </c>
      <c r="D61" s="50" t="s">
        <v>126</v>
      </c>
      <c r="E61" s="50" t="s">
        <v>81</v>
      </c>
      <c r="F61" s="50" t="s">
        <v>73</v>
      </c>
      <c r="G61" s="50" t="s">
        <v>74</v>
      </c>
      <c r="H61" s="50"/>
      <c r="J61" s="50">
        <v>2731</v>
      </c>
      <c r="M61" s="51" t="s">
        <v>206</v>
      </c>
      <c r="N61" s="51" t="s">
        <v>205</v>
      </c>
      <c r="O61" s="51" t="s">
        <v>208</v>
      </c>
      <c r="P61" s="81">
        <v>75</v>
      </c>
      <c r="Q61" s="51" t="s">
        <v>203</v>
      </c>
      <c r="R61" s="51" t="s">
        <v>204</v>
      </c>
      <c r="S61" s="51" t="s">
        <v>205</v>
      </c>
      <c r="T61" s="52">
        <v>79</v>
      </c>
      <c r="U61" s="51"/>
      <c r="W61" s="51"/>
      <c r="X61" s="53" t="s">
        <v>26</v>
      </c>
      <c r="Y61" s="9" t="s">
        <v>26</v>
      </c>
      <c r="Z61" s="9" t="s">
        <v>205</v>
      </c>
      <c r="AA61" s="9" t="s">
        <v>26</v>
      </c>
      <c r="AB61" s="9" t="s">
        <v>26</v>
      </c>
      <c r="AC61" s="9" t="s">
        <v>203</v>
      </c>
      <c r="AD61" s="9" t="s">
        <v>208</v>
      </c>
      <c r="AE61" s="9" t="s">
        <v>26</v>
      </c>
      <c r="AF61" s="9" t="s">
        <v>26</v>
      </c>
      <c r="AG61" s="9" t="s">
        <v>208</v>
      </c>
      <c r="AH61" s="9" t="s">
        <v>207</v>
      </c>
      <c r="AI61" s="9" t="s">
        <v>203</v>
      </c>
      <c r="AJ61" s="9" t="s">
        <v>206</v>
      </c>
      <c r="AK61" s="9" t="s">
        <v>208</v>
      </c>
      <c r="AL61" s="9" t="s">
        <v>208</v>
      </c>
      <c r="AM61" s="9" t="s">
        <v>26</v>
      </c>
      <c r="AN61" s="9" t="s">
        <v>208</v>
      </c>
      <c r="AO61" s="9" t="s">
        <v>26</v>
      </c>
      <c r="AP61" s="51" t="s">
        <v>208</v>
      </c>
      <c r="AQ61" s="51" t="s">
        <v>207</v>
      </c>
      <c r="AR61" s="51"/>
      <c r="AS61" s="54"/>
      <c r="AU61" s="1">
        <f t="shared" si="0"/>
        <v>154</v>
      </c>
      <c r="AW61" s="10">
        <f t="shared" si="1"/>
        <v>12</v>
      </c>
      <c r="AX61" s="10">
        <f t="shared" si="2"/>
        <v>334</v>
      </c>
      <c r="AY61" s="100"/>
      <c r="AZ61" s="99"/>
      <c r="BB61" s="98"/>
      <c r="BC61" s="98"/>
      <c r="BD61" s="98">
        <f t="shared" si="3"/>
        <v>0</v>
      </c>
      <c r="BE61" s="98" t="str">
        <f t="shared" si="4"/>
        <v/>
      </c>
    </row>
    <row r="62" spans="1:57" ht="17.100000000000001" customHeight="1" x14ac:dyDescent="0.2">
      <c r="A62">
        <v>33</v>
      </c>
      <c r="C62" s="50" t="s">
        <v>94</v>
      </c>
      <c r="D62" s="50"/>
      <c r="E62" s="50" t="s">
        <v>95</v>
      </c>
      <c r="F62" s="50" t="s">
        <v>73</v>
      </c>
      <c r="G62" s="50" t="s">
        <v>74</v>
      </c>
      <c r="H62" s="50"/>
      <c r="J62" s="50">
        <v>1973</v>
      </c>
      <c r="M62" s="51" t="s">
        <v>203</v>
      </c>
      <c r="N62" s="51" t="s">
        <v>205</v>
      </c>
      <c r="O62" s="51" t="s">
        <v>206</v>
      </c>
      <c r="P62" s="81">
        <v>72</v>
      </c>
      <c r="Q62" s="51" t="s">
        <v>205</v>
      </c>
      <c r="R62" s="51" t="s">
        <v>203</v>
      </c>
      <c r="S62" s="51" t="s">
        <v>203</v>
      </c>
      <c r="T62" s="52">
        <v>80</v>
      </c>
      <c r="U62" s="51"/>
      <c r="V62" s="52"/>
      <c r="W62" s="51"/>
      <c r="X62" s="53" t="s">
        <v>203</v>
      </c>
      <c r="Y62" s="9" t="s">
        <v>26</v>
      </c>
      <c r="Z62" s="9" t="s">
        <v>205</v>
      </c>
      <c r="AA62" s="9" t="s">
        <v>26</v>
      </c>
      <c r="AB62" s="9" t="s">
        <v>208</v>
      </c>
      <c r="AC62" s="9" t="s">
        <v>203</v>
      </c>
      <c r="AD62" s="9" t="s">
        <v>208</v>
      </c>
      <c r="AE62" s="9" t="s">
        <v>26</v>
      </c>
      <c r="AF62" s="9" t="s">
        <v>208</v>
      </c>
      <c r="AG62" s="9" t="s">
        <v>26</v>
      </c>
      <c r="AH62" s="9" t="s">
        <v>207</v>
      </c>
      <c r="AI62" s="9" t="s">
        <v>26</v>
      </c>
      <c r="AJ62" s="9" t="s">
        <v>206</v>
      </c>
      <c r="AK62" s="9" t="s">
        <v>208</v>
      </c>
      <c r="AL62" s="9" t="s">
        <v>206</v>
      </c>
      <c r="AM62" s="9" t="s">
        <v>26</v>
      </c>
      <c r="AN62" s="9" t="s">
        <v>26</v>
      </c>
      <c r="AO62" s="9" t="s">
        <v>26</v>
      </c>
      <c r="AP62" s="51" t="s">
        <v>26</v>
      </c>
      <c r="AQ62" s="51" t="s">
        <v>207</v>
      </c>
      <c r="AR62" s="56"/>
      <c r="AS62" s="54"/>
      <c r="AU62" s="1">
        <f t="shared" si="0"/>
        <v>152</v>
      </c>
      <c r="AW62" s="10">
        <f t="shared" si="1"/>
        <v>12</v>
      </c>
      <c r="AX62" s="10">
        <f t="shared" si="2"/>
        <v>392</v>
      </c>
      <c r="AY62" s="100"/>
      <c r="AZ62" s="99"/>
      <c r="BB62" s="98"/>
      <c r="BC62" s="98"/>
      <c r="BD62" s="98">
        <f t="shared" ref="BD62:BD79" si="5">+BC62-BB62</f>
        <v>0</v>
      </c>
      <c r="BE62" s="98" t="str">
        <f t="shared" ref="BE62:BE79" si="6">+IF(BD62&gt;BA$27, "y", "")</f>
        <v/>
      </c>
    </row>
    <row r="63" spans="1:57" ht="17.100000000000001" customHeight="1" x14ac:dyDescent="0.2">
      <c r="A63">
        <v>34</v>
      </c>
      <c r="C63" s="50" t="s">
        <v>56</v>
      </c>
      <c r="D63" s="50" t="s">
        <v>41</v>
      </c>
      <c r="E63" s="50" t="s">
        <v>65</v>
      </c>
      <c r="F63" s="50" t="s">
        <v>73</v>
      </c>
      <c r="G63" s="50" t="s">
        <v>86</v>
      </c>
      <c r="H63" s="50"/>
      <c r="J63" s="50">
        <v>5009</v>
      </c>
      <c r="M63" s="51" t="s">
        <v>203</v>
      </c>
      <c r="N63" s="51" t="s">
        <v>204</v>
      </c>
      <c r="O63" s="51" t="s">
        <v>207</v>
      </c>
      <c r="P63" s="81">
        <v>53</v>
      </c>
      <c r="Q63" s="51" t="s">
        <v>203</v>
      </c>
      <c r="R63" s="51" t="s">
        <v>204</v>
      </c>
      <c r="S63" s="51" t="s">
        <v>205</v>
      </c>
      <c r="T63" s="52">
        <v>35</v>
      </c>
      <c r="U63" s="51"/>
      <c r="W63" s="51"/>
      <c r="X63" s="53" t="s">
        <v>203</v>
      </c>
      <c r="Y63" s="9" t="s">
        <v>26</v>
      </c>
      <c r="Z63" s="9" t="s">
        <v>205</v>
      </c>
      <c r="AA63" s="9" t="s">
        <v>26</v>
      </c>
      <c r="AB63" s="9" t="s">
        <v>226</v>
      </c>
      <c r="AC63" s="9" t="s">
        <v>203</v>
      </c>
      <c r="AD63" s="9" t="s">
        <v>26</v>
      </c>
      <c r="AE63" s="9" t="s">
        <v>26</v>
      </c>
      <c r="AF63" s="9" t="s">
        <v>208</v>
      </c>
      <c r="AG63" s="9" t="s">
        <v>208</v>
      </c>
      <c r="AH63" s="9" t="s">
        <v>26</v>
      </c>
      <c r="AI63" s="9" t="s">
        <v>208</v>
      </c>
      <c r="AJ63" s="9" t="s">
        <v>207</v>
      </c>
      <c r="AK63" s="9" t="s">
        <v>208</v>
      </c>
      <c r="AL63" s="9" t="s">
        <v>206</v>
      </c>
      <c r="AM63" s="9" t="s">
        <v>26</v>
      </c>
      <c r="AN63" s="9" t="s">
        <v>208</v>
      </c>
      <c r="AO63" s="9" t="s">
        <v>26</v>
      </c>
      <c r="AP63" s="51" t="s">
        <v>26</v>
      </c>
      <c r="AQ63" s="51" t="s">
        <v>26</v>
      </c>
      <c r="AR63" s="51"/>
      <c r="AS63" s="54"/>
      <c r="AT63" s="55"/>
      <c r="AU63" s="1">
        <f t="shared" si="0"/>
        <v>88</v>
      </c>
      <c r="AW63" s="10">
        <f t="shared" si="1"/>
        <v>11</v>
      </c>
      <c r="AX63" s="10">
        <f t="shared" si="2"/>
        <v>148</v>
      </c>
      <c r="AY63" s="100"/>
      <c r="AZ63" s="99"/>
      <c r="BB63" s="98">
        <v>1.5046296296296294E-3</v>
      </c>
      <c r="BC63" s="98">
        <v>5.932870370370371E-2</v>
      </c>
      <c r="BD63" s="98">
        <f t="shared" si="5"/>
        <v>5.7824074074074083E-2</v>
      </c>
      <c r="BE63" s="98" t="str">
        <f t="shared" si="6"/>
        <v/>
      </c>
    </row>
    <row r="64" spans="1:57" ht="17.100000000000001" customHeight="1" x14ac:dyDescent="0.2">
      <c r="A64">
        <v>35</v>
      </c>
      <c r="C64" s="50" t="s">
        <v>141</v>
      </c>
      <c r="D64" s="50" t="s">
        <v>137</v>
      </c>
      <c r="E64" s="50" t="s">
        <v>72</v>
      </c>
      <c r="F64" s="50" t="s">
        <v>73</v>
      </c>
      <c r="G64" s="50" t="s">
        <v>74</v>
      </c>
      <c r="H64" s="48"/>
      <c r="J64">
        <v>2542</v>
      </c>
      <c r="M64" s="51" t="s">
        <v>203</v>
      </c>
      <c r="N64" s="51" t="s">
        <v>204</v>
      </c>
      <c r="O64" s="51" t="s">
        <v>206</v>
      </c>
      <c r="P64" s="81">
        <v>45</v>
      </c>
      <c r="Q64" s="51" t="s">
        <v>203</v>
      </c>
      <c r="R64" s="51" t="s">
        <v>205</v>
      </c>
      <c r="S64" s="51" t="s">
        <v>203</v>
      </c>
      <c r="T64" s="52">
        <v>27</v>
      </c>
      <c r="U64" s="51"/>
      <c r="W64" s="51"/>
      <c r="X64" s="53" t="s">
        <v>206</v>
      </c>
      <c r="Y64" s="9" t="s">
        <v>26</v>
      </c>
      <c r="Z64" s="9" t="s">
        <v>205</v>
      </c>
      <c r="AA64" s="9" t="s">
        <v>26</v>
      </c>
      <c r="AB64" s="9" t="s">
        <v>208</v>
      </c>
      <c r="AC64" s="9" t="s">
        <v>205</v>
      </c>
      <c r="AD64" s="9" t="s">
        <v>208</v>
      </c>
      <c r="AE64" s="9" t="s">
        <v>26</v>
      </c>
      <c r="AF64" s="9" t="s">
        <v>26</v>
      </c>
      <c r="AG64" s="9" t="s">
        <v>208</v>
      </c>
      <c r="AH64" s="9" t="s">
        <v>207</v>
      </c>
      <c r="AI64" s="9" t="s">
        <v>203</v>
      </c>
      <c r="AJ64" s="9" t="s">
        <v>206</v>
      </c>
      <c r="AK64" s="9" t="s">
        <v>26</v>
      </c>
      <c r="AL64" s="9" t="s">
        <v>26</v>
      </c>
      <c r="AM64" s="9" t="s">
        <v>26</v>
      </c>
      <c r="AN64" s="9" t="s">
        <v>208</v>
      </c>
      <c r="AO64" s="9" t="s">
        <v>207</v>
      </c>
      <c r="AP64" s="51" t="s">
        <v>26</v>
      </c>
      <c r="AQ64" s="51" t="s">
        <v>26</v>
      </c>
      <c r="AR64" s="51"/>
      <c r="AS64" s="54"/>
      <c r="AT64" s="55"/>
      <c r="AU64" s="1">
        <f t="shared" si="0"/>
        <v>72</v>
      </c>
      <c r="AW64" s="10">
        <f t="shared" si="1"/>
        <v>11</v>
      </c>
      <c r="AX64" s="10">
        <f t="shared" si="2"/>
        <v>192</v>
      </c>
      <c r="AY64" s="100"/>
      <c r="AZ64" s="99"/>
      <c r="BB64" s="98"/>
      <c r="BC64" s="98"/>
      <c r="BD64" s="98">
        <f t="shared" si="5"/>
        <v>0</v>
      </c>
      <c r="BE64" s="98" t="str">
        <f t="shared" si="6"/>
        <v/>
      </c>
    </row>
    <row r="65" spans="1:57" ht="17.100000000000001" customHeight="1" x14ac:dyDescent="0.2">
      <c r="A65">
        <v>36</v>
      </c>
      <c r="C65" s="50" t="s">
        <v>111</v>
      </c>
      <c r="D65" s="50" t="s">
        <v>112</v>
      </c>
      <c r="E65" s="50" t="s">
        <v>113</v>
      </c>
      <c r="F65" s="50" t="s">
        <v>73</v>
      </c>
      <c r="G65" s="50" t="s">
        <v>74</v>
      </c>
      <c r="H65" s="50"/>
      <c r="J65" s="50">
        <v>3151</v>
      </c>
      <c r="M65" s="51" t="s">
        <v>203</v>
      </c>
      <c r="N65" s="51" t="s">
        <v>204</v>
      </c>
      <c r="O65" s="51" t="s">
        <v>208</v>
      </c>
      <c r="P65" s="81">
        <v>56</v>
      </c>
      <c r="Q65" s="51" t="s">
        <v>203</v>
      </c>
      <c r="R65" s="51" t="s">
        <v>205</v>
      </c>
      <c r="S65" s="51" t="s">
        <v>204</v>
      </c>
      <c r="T65" s="52">
        <v>43</v>
      </c>
      <c r="U65" s="51"/>
      <c r="V65" s="51"/>
      <c r="W65" s="51"/>
      <c r="X65" s="53" t="s">
        <v>203</v>
      </c>
      <c r="Y65" s="9" t="s">
        <v>26</v>
      </c>
      <c r="Z65" s="9" t="s">
        <v>205</v>
      </c>
      <c r="AA65" s="9" t="s">
        <v>26</v>
      </c>
      <c r="AB65" s="9" t="s">
        <v>208</v>
      </c>
      <c r="AC65" s="9" t="s">
        <v>203</v>
      </c>
      <c r="AD65" s="9" t="s">
        <v>26</v>
      </c>
      <c r="AE65" s="9" t="s">
        <v>26</v>
      </c>
      <c r="AF65" s="9" t="s">
        <v>208</v>
      </c>
      <c r="AG65" s="9" t="s">
        <v>26</v>
      </c>
      <c r="AH65" s="9" t="s">
        <v>207</v>
      </c>
      <c r="AI65" s="9" t="s">
        <v>203</v>
      </c>
      <c r="AJ65" s="9" t="s">
        <v>206</v>
      </c>
      <c r="AK65" s="9" t="s">
        <v>208</v>
      </c>
      <c r="AL65" s="9" t="s">
        <v>206</v>
      </c>
      <c r="AM65" s="9" t="s">
        <v>26</v>
      </c>
      <c r="AN65" s="9" t="s">
        <v>26</v>
      </c>
      <c r="AO65" s="9" t="s">
        <v>26</v>
      </c>
      <c r="AP65" s="51" t="s">
        <v>208</v>
      </c>
      <c r="AQ65" s="51" t="s">
        <v>207</v>
      </c>
      <c r="AR65" s="56"/>
      <c r="AS65" s="54"/>
      <c r="AU65" s="1">
        <f t="shared" si="0"/>
        <v>99</v>
      </c>
      <c r="AW65" s="10">
        <f t="shared" si="1"/>
        <v>11</v>
      </c>
      <c r="AX65" s="10">
        <f t="shared" si="2"/>
        <v>279</v>
      </c>
      <c r="AY65" s="100"/>
      <c r="AZ65" s="99"/>
      <c r="BB65" s="98"/>
      <c r="BC65" s="98"/>
      <c r="BD65" s="98">
        <f t="shared" si="5"/>
        <v>0</v>
      </c>
      <c r="BE65" s="98" t="str">
        <f t="shared" si="6"/>
        <v/>
      </c>
    </row>
    <row r="66" spans="1:57" ht="17.100000000000001" customHeight="1" x14ac:dyDescent="0.2">
      <c r="A66">
        <v>37</v>
      </c>
      <c r="C66" s="50" t="s">
        <v>154</v>
      </c>
      <c r="D66" s="50" t="s">
        <v>155</v>
      </c>
      <c r="E66" s="50" t="s">
        <v>81</v>
      </c>
      <c r="F66" s="50" t="s">
        <v>73</v>
      </c>
      <c r="G66" s="50" t="s">
        <v>74</v>
      </c>
      <c r="H66" s="50" t="s">
        <v>86</v>
      </c>
      <c r="J66" s="50">
        <v>484</v>
      </c>
      <c r="M66" s="51" t="s">
        <v>203</v>
      </c>
      <c r="N66" s="51" t="s">
        <v>205</v>
      </c>
      <c r="O66" s="51" t="s">
        <v>26</v>
      </c>
      <c r="P66" s="81">
        <v>21</v>
      </c>
      <c r="Q66" s="51" t="s">
        <v>203</v>
      </c>
      <c r="R66" s="51" t="s">
        <v>205</v>
      </c>
      <c r="S66" s="51" t="s">
        <v>203</v>
      </c>
      <c r="T66" s="52">
        <v>20</v>
      </c>
      <c r="U66" s="51"/>
      <c r="V66" s="51"/>
      <c r="W66" s="51"/>
      <c r="X66" s="53" t="s">
        <v>203</v>
      </c>
      <c r="Y66" s="9" t="s">
        <v>26</v>
      </c>
      <c r="Z66" s="9" t="s">
        <v>205</v>
      </c>
      <c r="AA66" s="9" t="s">
        <v>26</v>
      </c>
      <c r="AB66" s="9" t="s">
        <v>208</v>
      </c>
      <c r="AC66" s="9" t="s">
        <v>26</v>
      </c>
      <c r="AD66" s="9" t="s">
        <v>208</v>
      </c>
      <c r="AE66" s="9" t="s">
        <v>26</v>
      </c>
      <c r="AF66" s="9" t="s">
        <v>26</v>
      </c>
      <c r="AG66" s="9" t="s">
        <v>208</v>
      </c>
      <c r="AH66" s="9" t="s">
        <v>26</v>
      </c>
      <c r="AI66" s="9" t="s">
        <v>26</v>
      </c>
      <c r="AJ66" s="9" t="s">
        <v>206</v>
      </c>
      <c r="AK66" s="9" t="s">
        <v>208</v>
      </c>
      <c r="AL66" s="9" t="s">
        <v>206</v>
      </c>
      <c r="AM66" s="9" t="s">
        <v>26</v>
      </c>
      <c r="AN66" s="9" t="s">
        <v>207</v>
      </c>
      <c r="AO66" s="9" t="s">
        <v>208</v>
      </c>
      <c r="AP66" s="51" t="s">
        <v>26</v>
      </c>
      <c r="AQ66" s="51" t="s">
        <v>207</v>
      </c>
      <c r="AR66" s="51"/>
      <c r="AS66" s="54"/>
      <c r="AT66" s="55"/>
      <c r="AU66" s="1">
        <f t="shared" si="0"/>
        <v>41</v>
      </c>
      <c r="AW66" s="10">
        <f t="shared" si="1"/>
        <v>11</v>
      </c>
      <c r="AX66" s="10">
        <f t="shared" si="2"/>
        <v>281</v>
      </c>
      <c r="AY66" s="100"/>
      <c r="AZ66" s="99"/>
      <c r="BB66" s="98"/>
      <c r="BC66" s="98"/>
      <c r="BD66" s="98">
        <f t="shared" si="5"/>
        <v>0</v>
      </c>
      <c r="BE66" s="98" t="str">
        <f t="shared" si="6"/>
        <v/>
      </c>
    </row>
    <row r="67" spans="1:57" ht="17.100000000000001" customHeight="1" x14ac:dyDescent="0.2">
      <c r="A67">
        <v>38</v>
      </c>
      <c r="C67" s="50" t="s">
        <v>162</v>
      </c>
      <c r="D67" s="50" t="s">
        <v>152</v>
      </c>
      <c r="E67" s="50" t="s">
        <v>140</v>
      </c>
      <c r="F67" s="50" t="s">
        <v>73</v>
      </c>
      <c r="G67" s="50" t="s">
        <v>74</v>
      </c>
      <c r="H67" s="50" t="s">
        <v>86</v>
      </c>
      <c r="J67" s="50">
        <v>462</v>
      </c>
      <c r="M67" s="51" t="s">
        <v>203</v>
      </c>
      <c r="N67" s="51" t="s">
        <v>205</v>
      </c>
      <c r="O67" s="51" t="s">
        <v>208</v>
      </c>
      <c r="P67" s="81">
        <v>27</v>
      </c>
      <c r="Q67" s="51" t="s">
        <v>206</v>
      </c>
      <c r="R67" s="51" t="s">
        <v>205</v>
      </c>
      <c r="S67" s="51" t="s">
        <v>203</v>
      </c>
      <c r="T67" s="52">
        <v>11</v>
      </c>
      <c r="U67" s="51"/>
      <c r="V67" s="51"/>
      <c r="W67" s="51"/>
      <c r="X67" s="53" t="s">
        <v>203</v>
      </c>
      <c r="Y67" s="9" t="s">
        <v>26</v>
      </c>
      <c r="Z67" s="9" t="s">
        <v>205</v>
      </c>
      <c r="AA67" s="9" t="s">
        <v>26</v>
      </c>
      <c r="AB67" s="9" t="s">
        <v>206</v>
      </c>
      <c r="AC67" s="9" t="s">
        <v>205</v>
      </c>
      <c r="AD67" s="9" t="s">
        <v>26</v>
      </c>
      <c r="AE67" s="9" t="s">
        <v>26</v>
      </c>
      <c r="AF67" s="9" t="s">
        <v>208</v>
      </c>
      <c r="AG67" s="9" t="s">
        <v>208</v>
      </c>
      <c r="AH67" s="9" t="s">
        <v>207</v>
      </c>
      <c r="AI67" s="9" t="s">
        <v>203</v>
      </c>
      <c r="AJ67" s="9" t="s">
        <v>26</v>
      </c>
      <c r="AK67" s="9" t="s">
        <v>26</v>
      </c>
      <c r="AL67" s="9" t="s">
        <v>208</v>
      </c>
      <c r="AM67" s="9" t="s">
        <v>26</v>
      </c>
      <c r="AN67" s="9" t="s">
        <v>208</v>
      </c>
      <c r="AO67" s="9" t="s">
        <v>26</v>
      </c>
      <c r="AP67" s="51" t="s">
        <v>26</v>
      </c>
      <c r="AQ67" s="51" t="s">
        <v>207</v>
      </c>
      <c r="AR67" s="51"/>
      <c r="AS67" s="54"/>
      <c r="AT67" s="55"/>
      <c r="AU67" s="1">
        <f t="shared" si="0"/>
        <v>38</v>
      </c>
      <c r="AW67" s="10">
        <f t="shared" si="1"/>
        <v>11</v>
      </c>
      <c r="AX67" s="10">
        <f t="shared" si="2"/>
        <v>338</v>
      </c>
      <c r="AY67" s="100"/>
      <c r="AZ67" s="99"/>
      <c r="BB67" s="98"/>
      <c r="BC67" s="98"/>
      <c r="BD67" s="98">
        <f t="shared" si="5"/>
        <v>0</v>
      </c>
      <c r="BE67" s="98" t="str">
        <f t="shared" si="6"/>
        <v/>
      </c>
    </row>
    <row r="68" spans="1:57" ht="17.100000000000001" customHeight="1" x14ac:dyDescent="0.2">
      <c r="A68">
        <v>39</v>
      </c>
      <c r="C68" s="50" t="s">
        <v>156</v>
      </c>
      <c r="D68" s="50" t="s">
        <v>88</v>
      </c>
      <c r="E68" s="50" t="s">
        <v>163</v>
      </c>
      <c r="F68" s="50" t="s">
        <v>133</v>
      </c>
      <c r="G68" s="50" t="s">
        <v>74</v>
      </c>
      <c r="H68" s="50"/>
      <c r="J68" s="50">
        <v>29</v>
      </c>
      <c r="M68" s="51" t="s">
        <v>208</v>
      </c>
      <c r="N68" s="51" t="s">
        <v>206</v>
      </c>
      <c r="O68" s="51" t="s">
        <v>208</v>
      </c>
      <c r="P68" s="81">
        <v>36</v>
      </c>
      <c r="Q68" s="51" t="s">
        <v>203</v>
      </c>
      <c r="R68" s="51" t="s">
        <v>205</v>
      </c>
      <c r="S68" s="51" t="s">
        <v>204</v>
      </c>
      <c r="T68" s="52">
        <v>13</v>
      </c>
      <c r="U68" s="51"/>
      <c r="V68" s="51"/>
      <c r="W68" s="51"/>
      <c r="X68" s="53" t="s">
        <v>206</v>
      </c>
      <c r="Y68" s="9" t="s">
        <v>26</v>
      </c>
      <c r="Z68" s="9" t="s">
        <v>205</v>
      </c>
      <c r="AA68" s="9" t="s">
        <v>207</v>
      </c>
      <c r="AB68" s="9" t="s">
        <v>206</v>
      </c>
      <c r="AC68" s="9" t="s">
        <v>26</v>
      </c>
      <c r="AD68" s="9" t="s">
        <v>26</v>
      </c>
      <c r="AE68" s="9" t="s">
        <v>26</v>
      </c>
      <c r="AF68" s="9" t="s">
        <v>208</v>
      </c>
      <c r="AG68" s="9" t="s">
        <v>208</v>
      </c>
      <c r="AH68" s="9" t="s">
        <v>207</v>
      </c>
      <c r="AI68" s="9" t="s">
        <v>203</v>
      </c>
      <c r="AJ68" s="9" t="s">
        <v>206</v>
      </c>
      <c r="AK68" s="9" t="s">
        <v>208</v>
      </c>
      <c r="AL68" s="9" t="s">
        <v>208</v>
      </c>
      <c r="AM68" s="9" t="s">
        <v>26</v>
      </c>
      <c r="AN68" s="9" t="s">
        <v>207</v>
      </c>
      <c r="AO68" s="9" t="s">
        <v>26</v>
      </c>
      <c r="AP68" s="51" t="s">
        <v>26</v>
      </c>
      <c r="AQ68" s="51" t="s">
        <v>207</v>
      </c>
      <c r="AR68" s="51"/>
      <c r="AS68" s="54"/>
      <c r="AT68" s="55"/>
      <c r="AU68" s="1">
        <f t="shared" si="0"/>
        <v>49</v>
      </c>
      <c r="AW68" s="10">
        <f t="shared" si="1"/>
        <v>11</v>
      </c>
      <c r="AX68" s="10">
        <f t="shared" si="2"/>
        <v>349</v>
      </c>
      <c r="AY68" s="100"/>
      <c r="AZ68" s="99"/>
      <c r="BB68" s="98"/>
      <c r="BC68" s="98"/>
      <c r="BD68" s="98">
        <f t="shared" si="5"/>
        <v>0</v>
      </c>
      <c r="BE68" s="98" t="str">
        <f t="shared" si="6"/>
        <v/>
      </c>
    </row>
    <row r="69" spans="1:57" ht="17.100000000000001" customHeight="1" x14ac:dyDescent="0.2">
      <c r="A69">
        <v>40</v>
      </c>
      <c r="C69" s="50" t="s">
        <v>119</v>
      </c>
      <c r="D69" s="50" t="s">
        <v>120</v>
      </c>
      <c r="E69" s="50" t="s">
        <v>106</v>
      </c>
      <c r="F69" s="50" t="s">
        <v>73</v>
      </c>
      <c r="G69" s="50" t="s">
        <v>74</v>
      </c>
      <c r="H69" s="50"/>
      <c r="J69" s="50">
        <v>3167</v>
      </c>
      <c r="M69" s="51" t="s">
        <v>206</v>
      </c>
      <c r="N69" s="51" t="s">
        <v>205</v>
      </c>
      <c r="O69" s="51" t="s">
        <v>207</v>
      </c>
      <c r="P69" s="81">
        <v>63</v>
      </c>
      <c r="Q69" s="51" t="s">
        <v>206</v>
      </c>
      <c r="R69" s="51" t="s">
        <v>204</v>
      </c>
      <c r="S69" s="51" t="s">
        <v>205</v>
      </c>
      <c r="T69" s="52">
        <v>57</v>
      </c>
      <c r="U69" s="51"/>
      <c r="W69" s="51"/>
      <c r="X69" s="53" t="s">
        <v>203</v>
      </c>
      <c r="Y69" s="9" t="s">
        <v>26</v>
      </c>
      <c r="Z69" s="9" t="s">
        <v>203</v>
      </c>
      <c r="AA69" s="9" t="s">
        <v>207</v>
      </c>
      <c r="AB69" s="9" t="s">
        <v>208</v>
      </c>
      <c r="AC69" s="9" t="s">
        <v>203</v>
      </c>
      <c r="AD69" s="9" t="s">
        <v>26</v>
      </c>
      <c r="AE69" s="9" t="s">
        <v>26</v>
      </c>
      <c r="AF69" s="9" t="s">
        <v>26</v>
      </c>
      <c r="AG69" s="9" t="s">
        <v>26</v>
      </c>
      <c r="AH69" s="9" t="s">
        <v>26</v>
      </c>
      <c r="AI69" s="9" t="s">
        <v>26</v>
      </c>
      <c r="AJ69" s="9" t="s">
        <v>206</v>
      </c>
      <c r="AK69" s="9" t="s">
        <v>208</v>
      </c>
      <c r="AL69" s="9" t="s">
        <v>206</v>
      </c>
      <c r="AM69" s="9" t="s">
        <v>26</v>
      </c>
      <c r="AN69" s="9" t="s">
        <v>208</v>
      </c>
      <c r="AO69" s="9" t="s">
        <v>208</v>
      </c>
      <c r="AP69" s="51" t="s">
        <v>208</v>
      </c>
      <c r="AQ69" s="51" t="s">
        <v>26</v>
      </c>
      <c r="AR69" s="51"/>
      <c r="AS69" s="54"/>
      <c r="AT69" s="55"/>
      <c r="AU69" s="1">
        <f t="shared" si="0"/>
        <v>120</v>
      </c>
      <c r="AW69" s="10">
        <f t="shared" si="1"/>
        <v>11</v>
      </c>
      <c r="AX69" s="10">
        <f t="shared" si="2"/>
        <v>360</v>
      </c>
      <c r="AY69" s="100"/>
      <c r="AZ69" s="99"/>
      <c r="BB69" s="98"/>
      <c r="BC69" s="98"/>
      <c r="BD69" s="98">
        <f t="shared" si="5"/>
        <v>0</v>
      </c>
      <c r="BE69" s="98" t="str">
        <f t="shared" si="6"/>
        <v/>
      </c>
    </row>
    <row r="70" spans="1:57" ht="17.100000000000001" customHeight="1" x14ac:dyDescent="0.2">
      <c r="A70">
        <v>41</v>
      </c>
      <c r="C70" s="50" t="s">
        <v>114</v>
      </c>
      <c r="D70" s="50" t="s">
        <v>41</v>
      </c>
      <c r="E70" s="50" t="s">
        <v>164</v>
      </c>
      <c r="F70" s="50" t="s">
        <v>115</v>
      </c>
      <c r="G70" s="50" t="s">
        <v>74</v>
      </c>
      <c r="H70" s="50"/>
      <c r="J70" s="50">
        <v>2384</v>
      </c>
      <c r="M70" s="51" t="s">
        <v>203</v>
      </c>
      <c r="N70" s="51" t="s">
        <v>205</v>
      </c>
      <c r="O70" s="51" t="s">
        <v>208</v>
      </c>
      <c r="P70" s="81">
        <v>23</v>
      </c>
      <c r="Q70" s="51" t="s">
        <v>203</v>
      </c>
      <c r="R70" s="51" t="s">
        <v>204</v>
      </c>
      <c r="S70" s="51" t="s">
        <v>205</v>
      </c>
      <c r="T70" s="52">
        <v>80</v>
      </c>
      <c r="U70" s="51"/>
      <c r="V70" s="52"/>
      <c r="W70" s="51"/>
      <c r="X70" s="53" t="s">
        <v>206</v>
      </c>
      <c r="Y70" s="9" t="s">
        <v>26</v>
      </c>
      <c r="Z70" s="9" t="s">
        <v>205</v>
      </c>
      <c r="AA70" s="9" t="s">
        <v>207</v>
      </c>
      <c r="AB70" s="9" t="s">
        <v>207</v>
      </c>
      <c r="AC70" s="9" t="s">
        <v>205</v>
      </c>
      <c r="AD70" s="9" t="s">
        <v>26</v>
      </c>
      <c r="AE70" s="9" t="s">
        <v>26</v>
      </c>
      <c r="AF70" s="9" t="s">
        <v>26</v>
      </c>
      <c r="AG70" s="9" t="s">
        <v>208</v>
      </c>
      <c r="AH70" s="9" t="s">
        <v>207</v>
      </c>
      <c r="AI70" s="9" t="s">
        <v>203</v>
      </c>
      <c r="AJ70" s="9" t="s">
        <v>206</v>
      </c>
      <c r="AK70" s="9" t="s">
        <v>208</v>
      </c>
      <c r="AL70" s="9" t="s">
        <v>206</v>
      </c>
      <c r="AM70" s="9" t="s">
        <v>26</v>
      </c>
      <c r="AN70" s="9" t="s">
        <v>207</v>
      </c>
      <c r="AO70" s="9" t="s">
        <v>26</v>
      </c>
      <c r="AP70" s="51" t="s">
        <v>208</v>
      </c>
      <c r="AQ70" s="51" t="s">
        <v>26</v>
      </c>
      <c r="AR70" s="56"/>
      <c r="AS70" s="54"/>
      <c r="AU70" s="1">
        <f t="shared" si="0"/>
        <v>103</v>
      </c>
      <c r="AW70" s="10">
        <f t="shared" si="1"/>
        <v>10</v>
      </c>
      <c r="AX70" s="10">
        <f t="shared" si="2"/>
        <v>223</v>
      </c>
      <c r="AY70" s="100"/>
      <c r="AZ70" s="99"/>
      <c r="BB70" s="98"/>
      <c r="BC70" s="98"/>
      <c r="BD70" s="98">
        <f t="shared" si="5"/>
        <v>0</v>
      </c>
      <c r="BE70" s="98" t="str">
        <f t="shared" si="6"/>
        <v/>
      </c>
    </row>
    <row r="71" spans="1:57" ht="17.100000000000001" customHeight="1" x14ac:dyDescent="0.2">
      <c r="A71">
        <v>42</v>
      </c>
      <c r="C71" s="59" t="s">
        <v>130</v>
      </c>
      <c r="D71" s="50" t="s">
        <v>41</v>
      </c>
      <c r="E71" t="s">
        <v>131</v>
      </c>
      <c r="F71" t="s">
        <v>73</v>
      </c>
      <c r="G71" s="50" t="s">
        <v>86</v>
      </c>
      <c r="J71">
        <v>0</v>
      </c>
      <c r="M71" s="51" t="s">
        <v>203</v>
      </c>
      <c r="N71" s="51" t="s">
        <v>205</v>
      </c>
      <c r="O71" s="51" t="s">
        <v>207</v>
      </c>
      <c r="P71" s="81">
        <v>49</v>
      </c>
      <c r="Q71" s="51" t="s">
        <v>203</v>
      </c>
      <c r="R71" s="51" t="s">
        <v>204</v>
      </c>
      <c r="S71" s="51" t="s">
        <v>203</v>
      </c>
      <c r="T71" s="52">
        <v>38</v>
      </c>
      <c r="U71" s="51"/>
      <c r="V71" s="51"/>
      <c r="W71" s="51"/>
      <c r="X71" s="53" t="s">
        <v>26</v>
      </c>
      <c r="Y71" s="9" t="s">
        <v>26</v>
      </c>
      <c r="Z71" s="9" t="s">
        <v>203</v>
      </c>
      <c r="AA71" s="9" t="s">
        <v>26</v>
      </c>
      <c r="AB71" s="9" t="s">
        <v>208</v>
      </c>
      <c r="AC71" s="9" t="s">
        <v>203</v>
      </c>
      <c r="AD71" s="9" t="s">
        <v>208</v>
      </c>
      <c r="AE71" s="9" t="s">
        <v>26</v>
      </c>
      <c r="AF71" s="9" t="s">
        <v>208</v>
      </c>
      <c r="AG71" s="9" t="s">
        <v>208</v>
      </c>
      <c r="AH71" s="9" t="s">
        <v>26</v>
      </c>
      <c r="AI71" s="9" t="s">
        <v>203</v>
      </c>
      <c r="AJ71" s="9" t="s">
        <v>26</v>
      </c>
      <c r="AK71" s="9" t="s">
        <v>208</v>
      </c>
      <c r="AL71" s="9" t="s">
        <v>206</v>
      </c>
      <c r="AM71" s="9" t="s">
        <v>26</v>
      </c>
      <c r="AN71" s="9" t="s">
        <v>207</v>
      </c>
      <c r="AO71" s="9" t="s">
        <v>26</v>
      </c>
      <c r="AP71" s="51" t="s">
        <v>208</v>
      </c>
      <c r="AQ71" s="51" t="s">
        <v>26</v>
      </c>
      <c r="AR71" s="56"/>
      <c r="AS71" s="54"/>
      <c r="AU71" s="1">
        <f t="shared" si="0"/>
        <v>87</v>
      </c>
      <c r="AW71" s="10">
        <f t="shared" si="1"/>
        <v>10</v>
      </c>
      <c r="AX71" s="10">
        <f t="shared" si="2"/>
        <v>267</v>
      </c>
      <c r="AY71" s="100"/>
      <c r="AZ71" s="99"/>
      <c r="BB71" s="98"/>
      <c r="BC71" s="98"/>
      <c r="BD71" s="98">
        <f t="shared" si="5"/>
        <v>0</v>
      </c>
      <c r="BE71" s="98" t="str">
        <f t="shared" si="6"/>
        <v/>
      </c>
    </row>
    <row r="72" spans="1:57" ht="17.100000000000001" customHeight="1" x14ac:dyDescent="0.2">
      <c r="A72">
        <v>43</v>
      </c>
      <c r="C72" s="50" t="s">
        <v>159</v>
      </c>
      <c r="D72" s="50" t="s">
        <v>105</v>
      </c>
      <c r="E72" s="50" t="s">
        <v>89</v>
      </c>
      <c r="F72" s="50" t="s">
        <v>73</v>
      </c>
      <c r="G72" s="50" t="s">
        <v>74</v>
      </c>
      <c r="H72" s="50"/>
      <c r="J72" s="50">
        <v>2130</v>
      </c>
      <c r="M72" s="51" t="s">
        <v>203</v>
      </c>
      <c r="N72" s="51" t="s">
        <v>204</v>
      </c>
      <c r="O72" s="51" t="s">
        <v>206</v>
      </c>
      <c r="P72" s="81">
        <v>45</v>
      </c>
      <c r="Q72" s="51" t="s">
        <v>203</v>
      </c>
      <c r="R72" s="51" t="s">
        <v>205</v>
      </c>
      <c r="S72" s="51" t="s">
        <v>203</v>
      </c>
      <c r="T72" s="52">
        <v>38</v>
      </c>
      <c r="U72" s="51"/>
      <c r="V72" s="51"/>
      <c r="W72" s="51"/>
      <c r="X72" s="53" t="s">
        <v>208</v>
      </c>
      <c r="Y72" s="9" t="s">
        <v>26</v>
      </c>
      <c r="Z72" s="9" t="s">
        <v>205</v>
      </c>
      <c r="AA72" s="9" t="s">
        <v>207</v>
      </c>
      <c r="AB72" s="9" t="s">
        <v>206</v>
      </c>
      <c r="AC72" s="9" t="s">
        <v>203</v>
      </c>
      <c r="AD72" s="9" t="s">
        <v>208</v>
      </c>
      <c r="AE72" s="9" t="s">
        <v>26</v>
      </c>
      <c r="AF72" s="9" t="s">
        <v>208</v>
      </c>
      <c r="AG72" s="9" t="s">
        <v>208</v>
      </c>
      <c r="AH72" s="9" t="s">
        <v>207</v>
      </c>
      <c r="AI72" s="9" t="s">
        <v>203</v>
      </c>
      <c r="AJ72" s="9" t="s">
        <v>206</v>
      </c>
      <c r="AK72" s="9" t="s">
        <v>208</v>
      </c>
      <c r="AL72" s="9" t="s">
        <v>206</v>
      </c>
      <c r="AM72" s="9" t="s">
        <v>26</v>
      </c>
      <c r="AN72" s="9" t="s">
        <v>207</v>
      </c>
      <c r="AO72" s="9" t="s">
        <v>26</v>
      </c>
      <c r="AP72" s="51" t="s">
        <v>208</v>
      </c>
      <c r="AQ72" s="51" t="s">
        <v>207</v>
      </c>
      <c r="AR72" s="51"/>
      <c r="AS72" s="54"/>
      <c r="AT72" s="55"/>
      <c r="AU72" s="1">
        <f t="shared" si="0"/>
        <v>83</v>
      </c>
      <c r="AW72" s="10">
        <f t="shared" si="1"/>
        <v>9</v>
      </c>
      <c r="AX72" s="10">
        <f t="shared" si="2"/>
        <v>203</v>
      </c>
      <c r="AY72" s="100"/>
      <c r="AZ72" s="99"/>
      <c r="BB72" s="98"/>
      <c r="BC72" s="98"/>
      <c r="BD72" s="98">
        <f t="shared" si="5"/>
        <v>0</v>
      </c>
      <c r="BE72" s="98" t="str">
        <f t="shared" si="6"/>
        <v/>
      </c>
    </row>
    <row r="73" spans="1:57" ht="17.100000000000001" customHeight="1" x14ac:dyDescent="0.2">
      <c r="A73">
        <v>44</v>
      </c>
      <c r="C73" s="50" t="s">
        <v>93</v>
      </c>
      <c r="D73" s="50" t="s">
        <v>41</v>
      </c>
      <c r="E73" s="50" t="s">
        <v>92</v>
      </c>
      <c r="F73" s="50" t="s">
        <v>73</v>
      </c>
      <c r="G73" s="50" t="s">
        <v>74</v>
      </c>
      <c r="H73" s="50"/>
      <c r="J73" s="50">
        <v>2564</v>
      </c>
      <c r="M73" s="51" t="s">
        <v>203</v>
      </c>
      <c r="N73" s="51" t="s">
        <v>204</v>
      </c>
      <c r="O73" s="51" t="s">
        <v>206</v>
      </c>
      <c r="P73" s="81">
        <v>79</v>
      </c>
      <c r="Q73" s="51" t="s">
        <v>203</v>
      </c>
      <c r="R73" s="51" t="s">
        <v>205</v>
      </c>
      <c r="S73" s="51" t="s">
        <v>205</v>
      </c>
      <c r="T73" s="52">
        <v>85</v>
      </c>
      <c r="U73" s="51"/>
      <c r="W73" s="51"/>
      <c r="X73" s="53" t="s">
        <v>206</v>
      </c>
      <c r="Y73" s="9" t="s">
        <v>26</v>
      </c>
      <c r="Z73" s="9" t="s">
        <v>205</v>
      </c>
      <c r="AA73" s="9" t="s">
        <v>26</v>
      </c>
      <c r="AB73" s="9" t="s">
        <v>208</v>
      </c>
      <c r="AC73" s="9" t="s">
        <v>205</v>
      </c>
      <c r="AD73" s="9" t="s">
        <v>208</v>
      </c>
      <c r="AE73" s="9" t="s">
        <v>26</v>
      </c>
      <c r="AF73" s="9" t="s">
        <v>208</v>
      </c>
      <c r="AG73" s="9" t="s">
        <v>208</v>
      </c>
      <c r="AH73" s="9" t="s">
        <v>26</v>
      </c>
      <c r="AI73" s="9" t="s">
        <v>203</v>
      </c>
      <c r="AJ73" s="9" t="s">
        <v>26</v>
      </c>
      <c r="AK73" s="9" t="s">
        <v>208</v>
      </c>
      <c r="AL73" s="9" t="s">
        <v>208</v>
      </c>
      <c r="AM73" s="9" t="s">
        <v>26</v>
      </c>
      <c r="AN73" s="9" t="s">
        <v>207</v>
      </c>
      <c r="AO73" s="9" t="s">
        <v>208</v>
      </c>
      <c r="AP73" s="51" t="s">
        <v>26</v>
      </c>
      <c r="AQ73" s="51" t="s">
        <v>26</v>
      </c>
      <c r="AR73" s="51"/>
      <c r="AS73" s="54"/>
      <c r="AT73" s="55"/>
      <c r="AU73" s="1">
        <f t="shared" si="0"/>
        <v>164</v>
      </c>
      <c r="AW73" s="10">
        <f t="shared" si="1"/>
        <v>9</v>
      </c>
      <c r="AX73" s="10">
        <f t="shared" si="2"/>
        <v>224</v>
      </c>
      <c r="AY73" s="100"/>
      <c r="AZ73" s="99"/>
      <c r="BB73" s="98"/>
      <c r="BC73" s="98"/>
      <c r="BD73" s="98">
        <f t="shared" si="5"/>
        <v>0</v>
      </c>
      <c r="BE73" s="98" t="str">
        <f t="shared" si="6"/>
        <v/>
      </c>
    </row>
    <row r="74" spans="1:57" ht="17.100000000000001" customHeight="1" x14ac:dyDescent="0.2">
      <c r="A74">
        <v>45</v>
      </c>
      <c r="C74" s="50" t="s">
        <v>136</v>
      </c>
      <c r="D74" s="50" t="s">
        <v>137</v>
      </c>
      <c r="E74" s="50" t="s">
        <v>138</v>
      </c>
      <c r="F74" s="50" t="s">
        <v>73</v>
      </c>
      <c r="G74" s="50" t="s">
        <v>74</v>
      </c>
      <c r="H74" s="50"/>
      <c r="J74" s="50">
        <v>2062</v>
      </c>
      <c r="M74" s="51" t="s">
        <v>203</v>
      </c>
      <c r="N74" s="51" t="s">
        <v>205</v>
      </c>
      <c r="O74" s="51" t="s">
        <v>206</v>
      </c>
      <c r="P74" s="81">
        <v>54</v>
      </c>
      <c r="Q74" s="51" t="s">
        <v>203</v>
      </c>
      <c r="R74" s="51" t="s">
        <v>205</v>
      </c>
      <c r="S74" s="51" t="s">
        <v>205</v>
      </c>
      <c r="T74" s="52">
        <v>56</v>
      </c>
      <c r="U74" s="51"/>
      <c r="V74" s="51"/>
      <c r="W74" s="51"/>
      <c r="X74" s="53" t="s">
        <v>26</v>
      </c>
      <c r="Y74" s="9" t="s">
        <v>26</v>
      </c>
      <c r="Z74" s="9" t="s">
        <v>205</v>
      </c>
      <c r="AA74" s="9" t="s">
        <v>207</v>
      </c>
      <c r="AB74" s="9" t="s">
        <v>206</v>
      </c>
      <c r="AC74" s="9" t="s">
        <v>26</v>
      </c>
      <c r="AD74" s="9" t="s">
        <v>208</v>
      </c>
      <c r="AE74" s="9" t="s">
        <v>26</v>
      </c>
      <c r="AF74" s="9" t="s">
        <v>207</v>
      </c>
      <c r="AG74" s="9" t="s">
        <v>208</v>
      </c>
      <c r="AH74" s="9" t="s">
        <v>207</v>
      </c>
      <c r="AI74" s="9" t="s">
        <v>203</v>
      </c>
      <c r="AJ74" s="9" t="s">
        <v>206</v>
      </c>
      <c r="AK74" s="9" t="s">
        <v>208</v>
      </c>
      <c r="AL74" s="9" t="s">
        <v>26</v>
      </c>
      <c r="AM74" s="9" t="s">
        <v>26</v>
      </c>
      <c r="AN74" s="9" t="s">
        <v>207</v>
      </c>
      <c r="AO74" s="9" t="s">
        <v>26</v>
      </c>
      <c r="AP74" s="51" t="s">
        <v>26</v>
      </c>
      <c r="AQ74" s="51" t="s">
        <v>207</v>
      </c>
      <c r="AR74" s="51"/>
      <c r="AS74" s="54"/>
      <c r="AU74" s="1">
        <f t="shared" si="0"/>
        <v>110</v>
      </c>
      <c r="AW74" s="10">
        <f t="shared" si="1"/>
        <v>9</v>
      </c>
      <c r="AX74" s="10">
        <f t="shared" si="2"/>
        <v>230</v>
      </c>
      <c r="AY74" s="100"/>
      <c r="AZ74" s="99"/>
      <c r="BB74" s="98"/>
      <c r="BC74" s="98"/>
      <c r="BD74" s="98">
        <f t="shared" si="5"/>
        <v>0</v>
      </c>
      <c r="BE74" s="98" t="str">
        <f t="shared" si="6"/>
        <v/>
      </c>
    </row>
    <row r="75" spans="1:57" ht="17.100000000000001" customHeight="1" x14ac:dyDescent="0.2">
      <c r="A75">
        <v>46</v>
      </c>
      <c r="C75" s="50" t="s">
        <v>134</v>
      </c>
      <c r="D75" s="50" t="s">
        <v>201</v>
      </c>
      <c r="E75" s="50" t="s">
        <v>135</v>
      </c>
      <c r="F75" s="50" t="s">
        <v>73</v>
      </c>
      <c r="G75" s="50" t="s">
        <v>74</v>
      </c>
      <c r="H75" s="50"/>
      <c r="J75" s="50">
        <v>5008</v>
      </c>
      <c r="M75" s="51" t="s">
        <v>203</v>
      </c>
      <c r="N75" s="51" t="s">
        <v>204</v>
      </c>
      <c r="O75" s="51" t="s">
        <v>207</v>
      </c>
      <c r="P75" s="81">
        <v>32</v>
      </c>
      <c r="Q75" s="51" t="s">
        <v>205</v>
      </c>
      <c r="R75" s="51" t="s">
        <v>205</v>
      </c>
      <c r="S75" s="51" t="s">
        <v>205</v>
      </c>
      <c r="T75" s="52">
        <v>48</v>
      </c>
      <c r="U75" s="51"/>
      <c r="W75" s="51"/>
      <c r="X75" s="53" t="s">
        <v>26</v>
      </c>
      <c r="Y75" s="9" t="s">
        <v>26</v>
      </c>
      <c r="Z75" s="9" t="s">
        <v>203</v>
      </c>
      <c r="AA75" s="9" t="s">
        <v>26</v>
      </c>
      <c r="AB75" s="9" t="s">
        <v>207</v>
      </c>
      <c r="AC75" s="9" t="s">
        <v>203</v>
      </c>
      <c r="AD75" s="9" t="s">
        <v>208</v>
      </c>
      <c r="AE75" s="9" t="s">
        <v>207</v>
      </c>
      <c r="AF75" s="9" t="s">
        <v>26</v>
      </c>
      <c r="AG75" s="9" t="s">
        <v>208</v>
      </c>
      <c r="AH75" s="9" t="s">
        <v>207</v>
      </c>
      <c r="AI75" s="9" t="s">
        <v>25</v>
      </c>
      <c r="AJ75" s="9" t="s">
        <v>25</v>
      </c>
      <c r="AK75" s="9" t="s">
        <v>25</v>
      </c>
      <c r="AL75" s="9" t="s">
        <v>208</v>
      </c>
      <c r="AM75" s="9" t="s">
        <v>26</v>
      </c>
      <c r="AN75" s="9" t="s">
        <v>208</v>
      </c>
      <c r="AO75" s="9" t="s">
        <v>208</v>
      </c>
      <c r="AP75" s="51" t="s">
        <v>208</v>
      </c>
      <c r="AQ75" s="51" t="s">
        <v>26</v>
      </c>
      <c r="AR75" s="51"/>
      <c r="AS75" s="54"/>
      <c r="AT75" s="55"/>
      <c r="AU75" s="1">
        <f t="shared" si="0"/>
        <v>80</v>
      </c>
      <c r="AW75" s="10">
        <f t="shared" si="1"/>
        <v>9</v>
      </c>
      <c r="AX75" s="10">
        <f t="shared" si="2"/>
        <v>260</v>
      </c>
      <c r="AY75" s="100"/>
      <c r="AZ75" s="99"/>
      <c r="BB75" s="98"/>
      <c r="BC75" s="98"/>
      <c r="BD75" s="98">
        <f t="shared" si="5"/>
        <v>0</v>
      </c>
      <c r="BE75" s="98" t="str">
        <f t="shared" si="6"/>
        <v/>
      </c>
    </row>
    <row r="76" spans="1:57" ht="17.100000000000001" customHeight="1" x14ac:dyDescent="0.2">
      <c r="A76">
        <v>47</v>
      </c>
      <c r="C76" s="50" t="s">
        <v>90</v>
      </c>
      <c r="D76" s="50" t="s">
        <v>91</v>
      </c>
      <c r="E76" s="50" t="s">
        <v>92</v>
      </c>
      <c r="F76" s="50" t="s">
        <v>73</v>
      </c>
      <c r="G76" s="50" t="s">
        <v>74</v>
      </c>
      <c r="H76" s="50"/>
      <c r="J76" s="50">
        <v>2571</v>
      </c>
      <c r="M76" s="51" t="s">
        <v>206</v>
      </c>
      <c r="N76" s="51" t="s">
        <v>205</v>
      </c>
      <c r="O76" s="51" t="s">
        <v>207</v>
      </c>
      <c r="P76" s="81">
        <v>76</v>
      </c>
      <c r="Q76" s="51" t="s">
        <v>203</v>
      </c>
      <c r="R76" s="51" t="s">
        <v>205</v>
      </c>
      <c r="S76" s="51" t="s">
        <v>205</v>
      </c>
      <c r="T76" s="52">
        <v>57</v>
      </c>
      <c r="U76" s="51"/>
      <c r="W76" s="51"/>
      <c r="X76" s="53" t="s">
        <v>26</v>
      </c>
      <c r="Y76" s="9" t="s">
        <v>26</v>
      </c>
      <c r="Z76" s="9" t="s">
        <v>205</v>
      </c>
      <c r="AA76" s="9" t="s">
        <v>207</v>
      </c>
      <c r="AB76" s="9" t="s">
        <v>208</v>
      </c>
      <c r="AC76" s="9" t="s">
        <v>203</v>
      </c>
      <c r="AD76" s="9" t="s">
        <v>208</v>
      </c>
      <c r="AE76" s="9" t="s">
        <v>207</v>
      </c>
      <c r="AF76" s="9" t="s">
        <v>26</v>
      </c>
      <c r="AG76" s="9" t="s">
        <v>208</v>
      </c>
      <c r="AH76" s="9" t="s">
        <v>207</v>
      </c>
      <c r="AI76" s="9" t="s">
        <v>203</v>
      </c>
      <c r="AJ76" s="9" t="s">
        <v>206</v>
      </c>
      <c r="AK76" s="9" t="s">
        <v>208</v>
      </c>
      <c r="AL76" s="9" t="s">
        <v>208</v>
      </c>
      <c r="AM76" s="9" t="s">
        <v>207</v>
      </c>
      <c r="AN76" s="9" t="s">
        <v>207</v>
      </c>
      <c r="AO76" s="9" t="s">
        <v>26</v>
      </c>
      <c r="AP76" s="51" t="s">
        <v>207</v>
      </c>
      <c r="AQ76" s="51" t="s">
        <v>207</v>
      </c>
      <c r="AR76" s="51"/>
      <c r="AS76" s="54"/>
      <c r="AU76" s="1">
        <f t="shared" si="0"/>
        <v>133</v>
      </c>
      <c r="AW76" s="10">
        <f t="shared" si="1"/>
        <v>9</v>
      </c>
      <c r="AX76" s="10">
        <f t="shared" si="2"/>
        <v>373</v>
      </c>
      <c r="AY76" s="100"/>
      <c r="AZ76" s="99"/>
      <c r="BB76" s="98"/>
      <c r="BC76" s="98"/>
      <c r="BD76" s="98">
        <f t="shared" si="5"/>
        <v>0</v>
      </c>
      <c r="BE76" s="98" t="str">
        <f t="shared" si="6"/>
        <v/>
      </c>
    </row>
    <row r="77" spans="1:57" ht="17.100000000000001" customHeight="1" x14ac:dyDescent="0.2">
      <c r="A77">
        <v>48</v>
      </c>
      <c r="C77" s="50" t="s">
        <v>121</v>
      </c>
      <c r="D77" s="50" t="s">
        <v>122</v>
      </c>
      <c r="E77" s="50" t="s">
        <v>123</v>
      </c>
      <c r="F77" s="50" t="s">
        <v>73</v>
      </c>
      <c r="G77" s="50" t="s">
        <v>74</v>
      </c>
      <c r="H77" s="50" t="s">
        <v>86</v>
      </c>
      <c r="J77" s="50">
        <v>2996</v>
      </c>
      <c r="M77" s="51" t="s">
        <v>206</v>
      </c>
      <c r="N77" s="51" t="s">
        <v>203</v>
      </c>
      <c r="O77" s="51" t="s">
        <v>208</v>
      </c>
      <c r="P77" s="81">
        <v>45</v>
      </c>
      <c r="Q77" s="51" t="s">
        <v>208</v>
      </c>
      <c r="R77" s="51" t="s">
        <v>205</v>
      </c>
      <c r="S77" s="51" t="s">
        <v>203</v>
      </c>
      <c r="T77" s="52">
        <v>29</v>
      </c>
      <c r="U77" s="51"/>
      <c r="W77" s="51"/>
      <c r="X77" s="53" t="s">
        <v>207</v>
      </c>
      <c r="Y77" s="9" t="s">
        <v>206</v>
      </c>
      <c r="Z77" s="9" t="s">
        <v>207</v>
      </c>
      <c r="AA77" s="9" t="s">
        <v>26</v>
      </c>
      <c r="AB77" s="9" t="s">
        <v>207</v>
      </c>
      <c r="AC77" s="9" t="s">
        <v>205</v>
      </c>
      <c r="AD77" s="9" t="s">
        <v>207</v>
      </c>
      <c r="AE77" s="9" t="s">
        <v>26</v>
      </c>
      <c r="AF77" s="9" t="s">
        <v>208</v>
      </c>
      <c r="AG77" s="9" t="s">
        <v>207</v>
      </c>
      <c r="AH77" s="9" t="s">
        <v>26</v>
      </c>
      <c r="AI77" s="9" t="s">
        <v>203</v>
      </c>
      <c r="AJ77" s="9" t="s">
        <v>206</v>
      </c>
      <c r="AK77" s="9" t="s">
        <v>208</v>
      </c>
      <c r="AL77" s="9" t="s">
        <v>26</v>
      </c>
      <c r="AM77" s="9" t="s">
        <v>207</v>
      </c>
      <c r="AN77" s="9" t="s">
        <v>207</v>
      </c>
      <c r="AO77" s="9" t="s">
        <v>26</v>
      </c>
      <c r="AP77" s="51" t="s">
        <v>208</v>
      </c>
      <c r="AQ77" s="51" t="s">
        <v>26</v>
      </c>
      <c r="AR77" s="51"/>
      <c r="AS77" s="54"/>
      <c r="AT77" s="55"/>
      <c r="AU77" s="1">
        <f t="shared" si="0"/>
        <v>74</v>
      </c>
      <c r="AW77" s="10">
        <f t="shared" si="1"/>
        <v>4</v>
      </c>
      <c r="AX77" s="10">
        <f t="shared" si="2"/>
        <v>434</v>
      </c>
      <c r="AY77" s="100"/>
      <c r="AZ77" s="99"/>
      <c r="BB77" s="98"/>
      <c r="BC77" s="98"/>
      <c r="BD77" s="98">
        <f t="shared" si="5"/>
        <v>0</v>
      </c>
      <c r="BE77" s="98" t="str">
        <f t="shared" si="6"/>
        <v/>
      </c>
    </row>
    <row r="78" spans="1:57" ht="17.100000000000001" customHeight="1" x14ac:dyDescent="0.2">
      <c r="C78" s="50"/>
      <c r="D78" s="50"/>
      <c r="E78" s="50"/>
      <c r="F78" s="50"/>
      <c r="G78" s="50"/>
      <c r="H78" s="50"/>
      <c r="J78" s="101"/>
      <c r="M78" s="51"/>
      <c r="N78" s="51"/>
      <c r="O78" s="51"/>
      <c r="Q78" s="51"/>
      <c r="R78" s="51"/>
      <c r="S78" s="51"/>
      <c r="T78" s="52"/>
      <c r="U78" s="51"/>
      <c r="W78" s="51"/>
      <c r="X78" s="53"/>
      <c r="Y78" s="9"/>
      <c r="Z78" s="9"/>
      <c r="AA78" s="9"/>
      <c r="AB78" s="9"/>
      <c r="AC78" s="9"/>
      <c r="AD78" s="9"/>
      <c r="AE78" s="9"/>
      <c r="AF78" s="9"/>
      <c r="AG78" s="9"/>
      <c r="AH78" s="9"/>
      <c r="AI78" s="9"/>
      <c r="AJ78" s="9"/>
      <c r="AK78" s="9"/>
      <c r="AL78" s="9"/>
      <c r="AM78" s="9"/>
      <c r="AN78" s="9"/>
      <c r="AO78" s="9"/>
      <c r="AP78" s="51"/>
      <c r="AQ78" s="51"/>
      <c r="AR78" s="51"/>
      <c r="AS78" s="54"/>
      <c r="AT78" s="55"/>
      <c r="AU78" s="1"/>
      <c r="AW78" s="10"/>
      <c r="AX78" s="10"/>
      <c r="AY78" s="100"/>
      <c r="AZ78" s="99"/>
      <c r="BB78" s="98"/>
      <c r="BC78" s="98"/>
      <c r="BD78" s="98">
        <f t="shared" si="5"/>
        <v>0</v>
      </c>
      <c r="BE78" s="98" t="str">
        <f t="shared" si="6"/>
        <v/>
      </c>
    </row>
    <row r="79" spans="1:57" ht="17.100000000000001" customHeight="1" x14ac:dyDescent="0.2">
      <c r="C79" s="50"/>
      <c r="D79" s="50"/>
      <c r="E79" s="50"/>
      <c r="F79" s="50"/>
      <c r="G79" s="50"/>
      <c r="H79" s="50"/>
      <c r="J79" s="101"/>
      <c r="M79" s="51"/>
      <c r="N79" s="51"/>
      <c r="O79" s="51"/>
      <c r="Q79" s="51"/>
      <c r="R79" s="51"/>
      <c r="S79" s="51"/>
      <c r="T79" s="52"/>
      <c r="U79" s="51"/>
      <c r="W79" s="51"/>
      <c r="X79" s="53"/>
      <c r="Y79" s="9"/>
      <c r="Z79" s="9"/>
      <c r="AA79" s="9"/>
      <c r="AB79" s="9"/>
      <c r="AC79" s="9"/>
      <c r="AD79" s="9"/>
      <c r="AE79" s="9"/>
      <c r="AF79" s="9"/>
      <c r="AG79" s="9"/>
      <c r="AH79" s="9"/>
      <c r="AI79" s="9"/>
      <c r="AJ79" s="9"/>
      <c r="AK79" s="9"/>
      <c r="AL79" s="9"/>
      <c r="AM79" s="9"/>
      <c r="AN79" s="9"/>
      <c r="AO79" s="9"/>
      <c r="AP79" s="51"/>
      <c r="AQ79" s="51"/>
      <c r="AR79" s="51"/>
      <c r="AS79" s="54"/>
      <c r="AT79" s="55"/>
      <c r="AU79" s="1"/>
      <c r="AW79" s="10"/>
      <c r="AX79" s="10"/>
      <c r="AY79" s="100"/>
      <c r="AZ79" s="99"/>
      <c r="BB79" s="98"/>
      <c r="BC79" s="98"/>
      <c r="BD79" s="98">
        <f t="shared" si="5"/>
        <v>0</v>
      </c>
      <c r="BE79" s="98" t="str">
        <f t="shared" si="6"/>
        <v/>
      </c>
    </row>
    <row r="80" spans="1:57" ht="17.100000000000001" customHeight="1" x14ac:dyDescent="0.2">
      <c r="C80" s="50"/>
      <c r="D80" s="50"/>
      <c r="E80" s="50"/>
      <c r="F80" s="50"/>
      <c r="G80" s="50"/>
      <c r="H80" s="50"/>
      <c r="I80" s="50"/>
      <c r="M80" s="51"/>
      <c r="N80" s="51"/>
      <c r="O80" s="51"/>
      <c r="Q80" s="51"/>
      <c r="R80" s="51"/>
      <c r="S80" s="51"/>
      <c r="T80" s="52"/>
      <c r="U80" s="51"/>
      <c r="V80" s="51"/>
      <c r="W80" s="51"/>
      <c r="X80" s="53"/>
      <c r="Y80" s="9"/>
      <c r="Z80" s="9"/>
      <c r="AA80" s="9"/>
      <c r="AB80" s="9"/>
      <c r="AC80" s="9"/>
      <c r="AD80" s="9"/>
      <c r="AE80" s="9"/>
      <c r="AF80" s="9"/>
      <c r="AG80" s="9"/>
      <c r="AH80" s="9"/>
      <c r="AI80" s="9"/>
      <c r="AJ80" s="9"/>
      <c r="AK80" s="9"/>
      <c r="AL80" s="9"/>
      <c r="AM80" s="9"/>
      <c r="AN80" s="9"/>
      <c r="AO80" s="9"/>
      <c r="AP80" s="51"/>
      <c r="AQ80" s="51"/>
      <c r="AR80" s="51"/>
      <c r="AS80" s="54"/>
      <c r="AT80" s="55"/>
      <c r="AU80" s="1"/>
      <c r="AW80" s="10"/>
      <c r="AX80" s="10"/>
      <c r="AZ80" s="99"/>
    </row>
    <row r="81" spans="1:52" ht="17.100000000000001" hidden="1" customHeight="1" x14ac:dyDescent="0.2">
      <c r="A81" s="10"/>
      <c r="G81" s="48"/>
      <c r="H81" s="58"/>
      <c r="M81" s="60"/>
      <c r="N81" s="60"/>
      <c r="O81" s="60"/>
      <c r="P81" s="89"/>
      <c r="Q81" s="51"/>
      <c r="R81" s="51"/>
      <c r="S81" s="51"/>
      <c r="T81" s="57"/>
      <c r="U81" s="51"/>
      <c r="V81" s="57"/>
      <c r="W81" s="51"/>
      <c r="X81" s="61"/>
      <c r="Y81" s="51"/>
      <c r="Z81" s="51"/>
      <c r="AA81" s="54"/>
      <c r="AB81" s="54"/>
      <c r="AC81" s="54"/>
      <c r="AD81" s="54"/>
      <c r="AE81" s="54"/>
      <c r="AF81" s="54"/>
      <c r="AG81" s="54"/>
      <c r="AH81" s="54"/>
      <c r="AI81" s="54"/>
      <c r="AJ81" s="54"/>
      <c r="AK81" s="54"/>
      <c r="AL81" s="54"/>
      <c r="AM81" s="54"/>
      <c r="AN81" s="54"/>
      <c r="AO81" s="54"/>
      <c r="AP81" s="54"/>
      <c r="AQ81" s="54"/>
      <c r="AR81" s="56"/>
      <c r="AS81" s="54"/>
      <c r="AU81" s="1"/>
      <c r="AW81" s="10"/>
      <c r="AX81" s="10"/>
      <c r="AZ81" s="99"/>
    </row>
    <row r="82" spans="1:52" ht="17.100000000000001" hidden="1" customHeight="1" x14ac:dyDescent="0.2">
      <c r="A82" s="10"/>
      <c r="G82" s="48"/>
      <c r="H82" s="48"/>
      <c r="M82" s="56"/>
      <c r="N82" s="56"/>
      <c r="O82" s="56"/>
      <c r="Q82" s="51"/>
      <c r="R82" s="51"/>
      <c r="S82" s="51"/>
      <c r="T82" s="51"/>
      <c r="U82" s="51"/>
      <c r="V82" s="51"/>
      <c r="W82" s="51"/>
      <c r="X82" s="62"/>
      <c r="Y82" s="51"/>
      <c r="Z82" s="51"/>
      <c r="AA82" s="54"/>
      <c r="AB82" s="54"/>
      <c r="AC82" s="54"/>
      <c r="AD82" s="54"/>
      <c r="AE82" s="54"/>
      <c r="AF82" s="54"/>
      <c r="AG82" s="54"/>
      <c r="AH82" s="54"/>
      <c r="AI82" s="54"/>
      <c r="AJ82" s="54"/>
      <c r="AK82" s="54"/>
      <c r="AL82" s="54"/>
      <c r="AM82" s="54"/>
      <c r="AN82" s="54"/>
      <c r="AO82" s="54"/>
      <c r="AP82" s="54"/>
      <c r="AQ82" s="54"/>
      <c r="AR82" s="56"/>
      <c r="AS82" s="54"/>
      <c r="AU82" s="1"/>
      <c r="AW82" s="10"/>
      <c r="AX82" s="10"/>
      <c r="AZ82" s="99"/>
    </row>
    <row r="83" spans="1:52" ht="43.35" hidden="1" customHeight="1" x14ac:dyDescent="0.2">
      <c r="C83" s="63" t="s">
        <v>42</v>
      </c>
      <c r="H83" s="3"/>
      <c r="AZ83" s="99"/>
    </row>
    <row r="84" spans="1:52" s="14" customFormat="1" ht="17.100000000000001" hidden="1" customHeight="1" x14ac:dyDescent="0.25">
      <c r="C84" s="64" t="s">
        <v>43</v>
      </c>
      <c r="M84" s="16"/>
      <c r="N84" s="16"/>
      <c r="O84" s="16"/>
      <c r="P84" s="82"/>
      <c r="Q84" s="16"/>
      <c r="R84" s="16"/>
      <c r="S84" s="16"/>
      <c r="T84" s="16"/>
      <c r="U84" s="16"/>
      <c r="V84" s="16"/>
      <c r="W84" s="16"/>
      <c r="X84" s="17"/>
      <c r="AJ84" s="17"/>
      <c r="AK84" s="17"/>
      <c r="AL84" s="17"/>
      <c r="AM84" s="17"/>
      <c r="AN84" s="17"/>
      <c r="AO84" s="17"/>
      <c r="AP84" s="17"/>
      <c r="AQ84" s="17"/>
      <c r="AR84" s="16"/>
      <c r="AZ84" s="99"/>
    </row>
    <row r="85" spans="1:52" ht="17.100000000000001" customHeight="1" x14ac:dyDescent="0.2">
      <c r="C85" s="65">
        <f>COUNTA(C29:C83)-2</f>
        <v>48</v>
      </c>
      <c r="D85" s="66" t="s">
        <v>44</v>
      </c>
      <c r="H85" s="3"/>
      <c r="AZ85" s="99"/>
    </row>
    <row r="86" spans="1:52" ht="14.45" customHeight="1" x14ac:dyDescent="0.2">
      <c r="C86" s="67"/>
      <c r="E86" s="68" t="s">
        <v>45</v>
      </c>
      <c r="F86" s="68"/>
      <c r="G86" s="68"/>
      <c r="H86" s="68"/>
      <c r="M86" s="69">
        <f>COUNTIF(M28:M83,M26)</f>
        <v>32</v>
      </c>
      <c r="N86" s="69"/>
      <c r="O86" s="69"/>
      <c r="P86" s="90"/>
      <c r="Q86" s="69">
        <f>COUNTIF(Q28:Q83,Q26)</f>
        <v>40</v>
      </c>
      <c r="R86" s="69"/>
      <c r="S86" s="69"/>
      <c r="T86" s="69"/>
      <c r="U86" s="69">
        <f>COUNTIF(U28:U83,U26)</f>
        <v>0</v>
      </c>
      <c r="V86" s="69"/>
      <c r="W86" s="69">
        <f>COUNTIF(W28:W83,W26)</f>
        <v>0</v>
      </c>
      <c r="X86" s="105">
        <f t="shared" ref="X86:AR86" si="7">COUNTIF(X29:X83,X26)</f>
        <v>19</v>
      </c>
      <c r="Y86" s="105">
        <f t="shared" si="7"/>
        <v>47</v>
      </c>
      <c r="Z86" s="105">
        <f t="shared" si="7"/>
        <v>16</v>
      </c>
      <c r="AA86" s="105">
        <f t="shared" si="7"/>
        <v>39</v>
      </c>
      <c r="AB86" s="105">
        <f t="shared" si="7"/>
        <v>36</v>
      </c>
      <c r="AC86" s="105">
        <f t="shared" si="7"/>
        <v>31</v>
      </c>
      <c r="AD86" s="105">
        <f t="shared" si="7"/>
        <v>33</v>
      </c>
      <c r="AE86" s="105">
        <f t="shared" si="7"/>
        <v>44</v>
      </c>
      <c r="AF86" s="105">
        <f t="shared" si="7"/>
        <v>23</v>
      </c>
      <c r="AG86" s="105">
        <f t="shared" si="7"/>
        <v>42</v>
      </c>
      <c r="AH86" s="105">
        <f t="shared" si="7"/>
        <v>40</v>
      </c>
      <c r="AI86" s="105">
        <f t="shared" si="7"/>
        <v>17</v>
      </c>
      <c r="AJ86" s="105">
        <f t="shared" si="7"/>
        <v>0</v>
      </c>
      <c r="AK86" s="105">
        <f t="shared" si="7"/>
        <v>40</v>
      </c>
      <c r="AL86" s="105">
        <f t="shared" si="7"/>
        <v>0</v>
      </c>
      <c r="AM86" s="105">
        <f t="shared" si="7"/>
        <v>46</v>
      </c>
      <c r="AN86" s="105">
        <f t="shared" si="7"/>
        <v>32</v>
      </c>
      <c r="AO86" s="105">
        <f t="shared" si="7"/>
        <v>38</v>
      </c>
      <c r="AP86" s="105">
        <f t="shared" si="7"/>
        <v>30</v>
      </c>
      <c r="AQ86" s="105">
        <f t="shared" si="7"/>
        <v>36</v>
      </c>
      <c r="AR86" s="69">
        <f t="shared" si="7"/>
        <v>0</v>
      </c>
      <c r="AS86" s="70">
        <f>COUNTIF(AS29:AS83,T26)</f>
        <v>0</v>
      </c>
      <c r="AT86" s="71"/>
      <c r="AU86" s="71"/>
      <c r="AZ86" s="99"/>
    </row>
    <row r="87" spans="1:52" ht="14.45" customHeight="1" x14ac:dyDescent="0.2">
      <c r="C87" s="67"/>
      <c r="E87" s="68" t="s">
        <v>46</v>
      </c>
      <c r="F87" s="68"/>
      <c r="G87" s="68"/>
      <c r="H87" s="68"/>
      <c r="M87" s="72">
        <f>COUNTA(M28:M83)</f>
        <v>48</v>
      </c>
      <c r="N87" s="72"/>
      <c r="O87" s="72"/>
      <c r="P87" s="91"/>
      <c r="Q87" s="72">
        <f>COUNTA(Q28:Q83)</f>
        <v>48</v>
      </c>
      <c r="R87" s="72"/>
      <c r="S87" s="72"/>
      <c r="T87" s="72"/>
      <c r="U87" s="72">
        <f>COUNTA(U28:U83)</f>
        <v>0</v>
      </c>
      <c r="V87" s="72"/>
      <c r="W87" s="72">
        <f>COUNTA(W28:W83)</f>
        <v>0</v>
      </c>
      <c r="X87" s="106">
        <f t="shared" ref="X87:AS87" si="8">COUNTA(X29:X83)</f>
        <v>48</v>
      </c>
      <c r="Y87" s="106">
        <f t="shared" si="8"/>
        <v>48</v>
      </c>
      <c r="Z87" s="106">
        <f t="shared" si="8"/>
        <v>48</v>
      </c>
      <c r="AA87" s="106">
        <f t="shared" si="8"/>
        <v>48</v>
      </c>
      <c r="AB87" s="106">
        <f t="shared" si="8"/>
        <v>48</v>
      </c>
      <c r="AC87" s="106">
        <f t="shared" si="8"/>
        <v>48</v>
      </c>
      <c r="AD87" s="106">
        <f t="shared" si="8"/>
        <v>48</v>
      </c>
      <c r="AE87" s="106">
        <f t="shared" si="8"/>
        <v>48</v>
      </c>
      <c r="AF87" s="106">
        <f t="shared" si="8"/>
        <v>48</v>
      </c>
      <c r="AG87" s="106">
        <f t="shared" si="8"/>
        <v>48</v>
      </c>
      <c r="AH87" s="106">
        <f t="shared" si="8"/>
        <v>48</v>
      </c>
      <c r="AI87" s="106">
        <f t="shared" si="8"/>
        <v>48</v>
      </c>
      <c r="AJ87" s="107">
        <f t="shared" si="8"/>
        <v>48</v>
      </c>
      <c r="AK87" s="107">
        <f t="shared" si="8"/>
        <v>48</v>
      </c>
      <c r="AL87" s="107">
        <f t="shared" si="8"/>
        <v>48</v>
      </c>
      <c r="AM87" s="107">
        <f t="shared" si="8"/>
        <v>48</v>
      </c>
      <c r="AN87" s="107">
        <f t="shared" si="8"/>
        <v>48</v>
      </c>
      <c r="AO87" s="107">
        <f t="shared" si="8"/>
        <v>48</v>
      </c>
      <c r="AP87" s="107">
        <f t="shared" si="8"/>
        <v>48</v>
      </c>
      <c r="AQ87" s="107">
        <f t="shared" si="8"/>
        <v>48</v>
      </c>
      <c r="AR87" s="73">
        <f t="shared" si="8"/>
        <v>0</v>
      </c>
      <c r="AS87" s="73">
        <f t="shared" si="8"/>
        <v>1</v>
      </c>
      <c r="AT87" s="71"/>
      <c r="AU87" s="71"/>
      <c r="AZ87" s="99"/>
    </row>
    <row r="88" spans="1:52" ht="14.45" customHeight="1" x14ac:dyDescent="0.2">
      <c r="C88" s="67"/>
      <c r="E88" s="37" t="s">
        <v>47</v>
      </c>
      <c r="F88" s="37"/>
      <c r="G88" s="37"/>
      <c r="H88" s="37"/>
      <c r="M88" s="74">
        <f>100*(M87-M86)/M87</f>
        <v>33.333333333333336</v>
      </c>
      <c r="N88" s="74"/>
      <c r="O88" s="74"/>
      <c r="P88" s="92"/>
      <c r="Q88" s="74">
        <f>100*(Q87-Q86)/Q87</f>
        <v>16.666666666666668</v>
      </c>
      <c r="R88" s="74"/>
      <c r="S88" s="74"/>
      <c r="T88" s="74"/>
      <c r="U88" s="74" t="e">
        <f>100*(U87-U86)/U87</f>
        <v>#DIV/0!</v>
      </c>
      <c r="V88" s="74"/>
      <c r="W88" s="74" t="e">
        <f t="shared" ref="W88:AS88" si="9">100*(W87-W86)/W87</f>
        <v>#DIV/0!</v>
      </c>
      <c r="X88" s="74">
        <f t="shared" si="9"/>
        <v>60.416666666666664</v>
      </c>
      <c r="Y88" s="74">
        <f t="shared" si="9"/>
        <v>2.0833333333333335</v>
      </c>
      <c r="Z88" s="74">
        <f t="shared" si="9"/>
        <v>66.666666666666671</v>
      </c>
      <c r="AA88" s="74">
        <f t="shared" si="9"/>
        <v>18.75</v>
      </c>
      <c r="AB88" s="74">
        <f t="shared" si="9"/>
        <v>25</v>
      </c>
      <c r="AC88" s="74">
        <f t="shared" si="9"/>
        <v>35.416666666666664</v>
      </c>
      <c r="AD88" s="74">
        <f t="shared" si="9"/>
        <v>31.25</v>
      </c>
      <c r="AE88" s="74">
        <f t="shared" si="9"/>
        <v>8.3333333333333339</v>
      </c>
      <c r="AF88" s="74">
        <f t="shared" si="9"/>
        <v>52.083333333333336</v>
      </c>
      <c r="AG88" s="74">
        <f t="shared" si="9"/>
        <v>12.5</v>
      </c>
      <c r="AH88" s="74">
        <f t="shared" si="9"/>
        <v>16.666666666666668</v>
      </c>
      <c r="AI88" s="74">
        <f t="shared" si="9"/>
        <v>64.583333333333329</v>
      </c>
      <c r="AJ88" s="74">
        <f t="shared" si="9"/>
        <v>100</v>
      </c>
      <c r="AK88" s="74">
        <f t="shared" si="9"/>
        <v>16.666666666666668</v>
      </c>
      <c r="AL88" s="74">
        <f t="shared" si="9"/>
        <v>100</v>
      </c>
      <c r="AM88" s="74">
        <f t="shared" si="9"/>
        <v>4.166666666666667</v>
      </c>
      <c r="AN88" s="74">
        <f t="shared" si="9"/>
        <v>33.333333333333336</v>
      </c>
      <c r="AO88" s="74">
        <f t="shared" si="9"/>
        <v>20.833333333333332</v>
      </c>
      <c r="AP88" s="74">
        <f t="shared" si="9"/>
        <v>37.5</v>
      </c>
      <c r="AQ88" s="74">
        <f t="shared" si="9"/>
        <v>25</v>
      </c>
      <c r="AR88" s="75" t="e">
        <f t="shared" si="9"/>
        <v>#DIV/0!</v>
      </c>
      <c r="AS88" s="75">
        <f t="shared" si="9"/>
        <v>100</v>
      </c>
      <c r="AT88" s="76"/>
      <c r="AU88" s="76"/>
      <c r="AZ88" s="99"/>
    </row>
    <row r="89" spans="1:52" ht="14.45" customHeight="1" x14ac:dyDescent="0.2">
      <c r="C89" s="67"/>
      <c r="E89" s="37"/>
      <c r="F89" s="37"/>
      <c r="G89" s="37"/>
      <c r="H89" s="37"/>
      <c r="M89" s="76"/>
      <c r="N89" s="76"/>
      <c r="O89" s="76"/>
      <c r="P89" s="93"/>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Z89" s="99"/>
    </row>
    <row r="90" spans="1:52" s="14" customFormat="1" ht="17.100000000000001" customHeight="1" x14ac:dyDescent="0.25">
      <c r="A90"/>
      <c r="C90" s="64" t="s">
        <v>48</v>
      </c>
      <c r="M90" s="16"/>
      <c r="N90" s="16"/>
      <c r="O90" s="16"/>
      <c r="P90" s="82"/>
      <c r="Q90" s="16"/>
      <c r="R90" s="16"/>
      <c r="S90" s="16"/>
      <c r="T90" s="16"/>
      <c r="U90" s="16"/>
      <c r="V90" s="16"/>
      <c r="W90" s="16"/>
      <c r="X90" s="17"/>
      <c r="AJ90" s="17"/>
      <c r="AK90" s="17"/>
      <c r="AL90" s="17"/>
      <c r="AM90" s="17"/>
      <c r="AN90" s="17"/>
      <c r="AO90" s="17"/>
      <c r="AP90" s="17"/>
      <c r="AQ90" s="17"/>
      <c r="AR90" s="16"/>
      <c r="AZ90" s="99"/>
    </row>
    <row r="91" spans="1:52" ht="14.45" customHeight="1" x14ac:dyDescent="0.2">
      <c r="C91" s="77"/>
      <c r="M91" s="21"/>
      <c r="N91" s="21"/>
      <c r="O91" s="21"/>
      <c r="P91" s="94"/>
      <c r="Q91" s="21"/>
      <c r="R91" s="21"/>
      <c r="S91" s="21"/>
      <c r="T91" s="21"/>
      <c r="U91" s="21"/>
      <c r="V91" s="21"/>
      <c r="W91" s="21"/>
      <c r="X91" s="21"/>
      <c r="AJ91" s="21"/>
      <c r="AK91" s="21"/>
      <c r="AL91" s="21"/>
      <c r="AM91" s="21"/>
      <c r="AN91" s="21"/>
      <c r="AO91" s="21"/>
      <c r="AP91" s="21"/>
      <c r="AQ91" s="21"/>
      <c r="AR91" s="78"/>
    </row>
    <row r="92" spans="1:52" ht="14.45" customHeight="1" x14ac:dyDescent="0.2">
      <c r="C92" s="79" t="s">
        <v>49</v>
      </c>
      <c r="M92" s="21"/>
      <c r="N92" s="21"/>
      <c r="O92" s="21"/>
      <c r="P92" s="94"/>
      <c r="Q92" s="21"/>
      <c r="R92" s="21"/>
      <c r="S92" s="21"/>
      <c r="T92" s="21"/>
      <c r="U92" s="21"/>
      <c r="V92" s="21"/>
      <c r="W92" s="21"/>
      <c r="X92" s="21"/>
      <c r="AJ92" s="21"/>
      <c r="AK92" s="21"/>
      <c r="AL92" s="21"/>
      <c r="AM92" s="21"/>
      <c r="AN92" s="21"/>
      <c r="AO92" s="21"/>
      <c r="AP92" s="21"/>
      <c r="AQ92" s="21"/>
      <c r="AR92" s="78"/>
    </row>
    <row r="93" spans="1:52" ht="14.45" customHeight="1" x14ac:dyDescent="0.2">
      <c r="C93" s="80" t="s">
        <v>50</v>
      </c>
      <c r="W93" s="20"/>
      <c r="X93" s="3"/>
    </row>
  </sheetData>
  <sheetProtection selectLockedCells="1" selectUnlockedCells="1"/>
  <sortState ref="C30:AZ77">
    <sortCondition descending="1" ref="AW30:AW77"/>
    <sortCondition ref="AX30:AX77"/>
  </sortState>
  <mergeCells count="3">
    <mergeCell ref="AW23:AW27"/>
    <mergeCell ref="AX23:AX27"/>
    <mergeCell ref="AY23:AY27"/>
  </mergeCells>
  <conditionalFormatting sqref="X30:AR80 M80:S80 Q30:S79 M30:O79">
    <cfRule type="cellIs" dxfId="4" priority="3" stopIfTrue="1" operator="notEqual">
      <formula>M$26</formula>
    </cfRule>
  </conditionalFormatting>
  <conditionalFormatting sqref="BE31:BE79">
    <cfRule type="containsText" dxfId="3" priority="2" stopIfTrue="1" operator="containsText" text="y">
      <formula>NOT(ISERROR(SEARCH("y",BE31)))</formula>
    </cfRule>
  </conditionalFormatting>
  <conditionalFormatting sqref="BE30">
    <cfRule type="containsText" dxfId="2" priority="1" stopIfTrue="1" operator="containsText" text="y">
      <formula>NOT(ISERROR(SEARCH("y",BE30)))</formula>
    </cfRule>
  </conditionalFormatting>
  <printOptions gridLines="1"/>
  <pageMargins left="0.74791666666666667" right="0.74791666666666667" top="0.33055555555555555" bottom="0.36041666666666666" header="0.51180555555555551" footer="0.51180555555555551"/>
  <pageSetup paperSize="8" scale="68" firstPageNumber="0"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94"/>
  <sheetViews>
    <sheetView tabSelected="1" topLeftCell="A75" zoomScale="75" zoomScaleNormal="75" workbookViewId="0">
      <selection activeCell="A1048576" sqref="A95:XFD1048576"/>
    </sheetView>
  </sheetViews>
  <sheetFormatPr defaultColWidth="8.85546875" defaultRowHeight="14.45" customHeight="1" x14ac:dyDescent="0.2"/>
  <cols>
    <col min="1" max="1" width="4.140625" customWidth="1"/>
    <col min="2" max="2" width="13.28515625" hidden="1" customWidth="1"/>
    <col min="3" max="3" width="4.140625" customWidth="1"/>
    <col min="4" max="4" width="26.28515625" customWidth="1"/>
    <col min="5" max="5" width="11.28515625" customWidth="1"/>
    <col min="6" max="7" width="17.7109375" customWidth="1"/>
    <col min="8" max="8" width="6" customWidth="1"/>
    <col min="9" max="9" width="4" customWidth="1"/>
    <col min="10" max="10" width="9" hidden="1" customWidth="1"/>
    <col min="11" max="11" width="6.5703125" customWidth="1"/>
    <col min="12" max="12" width="9" hidden="1" customWidth="1"/>
    <col min="13" max="13" width="3.85546875" style="1" hidden="1" customWidth="1"/>
    <col min="14" max="14" width="9" style="1" hidden="1" customWidth="1"/>
    <col min="15" max="15" width="4.42578125" style="1" hidden="1" customWidth="1"/>
    <col min="16" max="16" width="4.85546875" style="1" hidden="1" customWidth="1"/>
    <col min="17" max="19" width="9" style="1" hidden="1" customWidth="1"/>
    <col min="20" max="20" width="3.7109375" style="2" customWidth="1"/>
    <col min="21" max="31" width="3.7109375" customWidth="1"/>
    <col min="32" max="35" width="3.7109375" style="3" customWidth="1"/>
    <col min="36" max="36" width="3.85546875" style="3" hidden="1" customWidth="1"/>
    <col min="37" max="39" width="3.7109375" style="3" hidden="1" customWidth="1"/>
    <col min="40" max="40" width="3.7109375" style="1" hidden="1" customWidth="1"/>
    <col min="41" max="41" width="9" hidden="1" customWidth="1"/>
    <col min="42" max="42" width="4.42578125" customWidth="1"/>
    <col min="43" max="43" width="5.28515625" hidden="1" customWidth="1"/>
    <col min="44" max="44" width="3.28515625" customWidth="1"/>
    <col min="45" max="45" width="3.85546875" customWidth="1"/>
    <col min="46" max="46" width="5.28515625" hidden="1" customWidth="1"/>
    <col min="47" max="48" width="3" customWidth="1"/>
    <col min="50" max="50" width="10.7109375" customWidth="1"/>
    <col min="51" max="51" width="11.5703125" bestFit="1" customWidth="1"/>
    <col min="52" max="52" width="9.42578125" bestFit="1" customWidth="1"/>
    <col min="53" max="53" width="12.7109375" bestFit="1" customWidth="1"/>
    <col min="54" max="54" width="15.42578125" bestFit="1" customWidth="1"/>
  </cols>
  <sheetData>
    <row r="1" spans="3:29" ht="14.45" customHeight="1" x14ac:dyDescent="0.2">
      <c r="C1" s="50"/>
      <c r="T1" s="3"/>
    </row>
    <row r="2" spans="3:29" ht="17.100000000000001" customHeight="1" x14ac:dyDescent="0.25">
      <c r="C2" s="50"/>
      <c r="D2" s="4" t="s">
        <v>0</v>
      </c>
      <c r="T2" s="3"/>
    </row>
    <row r="3" spans="3:29" ht="17.100000000000001" customHeight="1" x14ac:dyDescent="0.2">
      <c r="C3" s="103"/>
      <c r="D3" s="5" t="s">
        <v>1</v>
      </c>
      <c r="T3" s="3"/>
    </row>
    <row r="4" spans="3:29" ht="17.100000000000001" customHeight="1" x14ac:dyDescent="0.25">
      <c r="C4" s="50"/>
      <c r="D4" s="6" t="s">
        <v>2</v>
      </c>
      <c r="E4" s="7">
        <v>2</v>
      </c>
      <c r="F4" t="s">
        <v>3</v>
      </c>
      <c r="L4" s="8" t="s">
        <v>4</v>
      </c>
      <c r="T4" s="3"/>
      <c r="AC4" s="8" t="s">
        <v>5</v>
      </c>
    </row>
    <row r="5" spans="3:29" ht="17.100000000000001" customHeight="1" x14ac:dyDescent="0.25">
      <c r="C5" s="50"/>
      <c r="D5" s="6" t="s">
        <v>6</v>
      </c>
      <c r="E5" s="7">
        <v>60</v>
      </c>
      <c r="F5" t="s">
        <v>7</v>
      </c>
      <c r="T5" s="3"/>
    </row>
    <row r="6" spans="3:29" ht="14.45" customHeight="1" x14ac:dyDescent="0.2">
      <c r="C6" s="50"/>
      <c r="D6" s="9" t="s">
        <v>8</v>
      </c>
      <c r="E6" s="10">
        <v>60</v>
      </c>
      <c r="F6" t="s">
        <v>9</v>
      </c>
      <c r="T6" s="3"/>
    </row>
    <row r="7" spans="3:29" ht="14.45" customHeight="1" x14ac:dyDescent="0.2">
      <c r="C7" s="103"/>
      <c r="D7" s="9" t="s">
        <v>10</v>
      </c>
      <c r="E7" s="10">
        <f>IF(E$4&gt;1,60,0)</f>
        <v>60</v>
      </c>
      <c r="F7" t="s">
        <v>9</v>
      </c>
      <c r="T7" s="3"/>
    </row>
    <row r="8" spans="3:29" ht="14.45" customHeight="1" x14ac:dyDescent="0.2">
      <c r="C8" s="50"/>
      <c r="D8" s="9" t="s">
        <v>11</v>
      </c>
      <c r="E8" s="10">
        <f>IF(E$4&gt;2,60,0)</f>
        <v>0</v>
      </c>
      <c r="F8" t="s">
        <v>9</v>
      </c>
      <c r="T8" s="3"/>
    </row>
    <row r="9" spans="3:29" ht="14.45" customHeight="1" x14ac:dyDescent="0.2">
      <c r="C9" s="50"/>
      <c r="D9" s="9" t="s">
        <v>12</v>
      </c>
      <c r="E9" s="10">
        <f>IF(E$4&gt;3,60,0)</f>
        <v>0</v>
      </c>
      <c r="F9" t="s">
        <v>9</v>
      </c>
      <c r="T9" s="3"/>
    </row>
    <row r="10" spans="3:29" ht="14.45" customHeight="1" x14ac:dyDescent="0.2">
      <c r="C10" s="50"/>
      <c r="D10" s="9"/>
      <c r="T10" s="3"/>
    </row>
    <row r="11" spans="3:29" ht="17.100000000000001" customHeight="1" x14ac:dyDescent="0.25">
      <c r="C11" s="103"/>
      <c r="D11" s="11" t="s">
        <v>13</v>
      </c>
      <c r="T11" s="3"/>
    </row>
    <row r="12" spans="3:29" ht="14.45" customHeight="1" x14ac:dyDescent="0.2">
      <c r="C12" s="50"/>
      <c r="D12" s="9"/>
      <c r="T12" s="3"/>
    </row>
    <row r="13" spans="3:29" ht="17.100000000000001" customHeight="1" x14ac:dyDescent="0.25">
      <c r="C13" s="50"/>
      <c r="D13" s="12" t="s">
        <v>14</v>
      </c>
      <c r="T13" s="3"/>
    </row>
    <row r="14" spans="3:29" ht="17.100000000000001" customHeight="1" x14ac:dyDescent="0.25">
      <c r="C14" s="50"/>
      <c r="D14" s="13" t="s">
        <v>15</v>
      </c>
      <c r="T14" s="3"/>
    </row>
    <row r="15" spans="3:29" ht="14.45" customHeight="1" x14ac:dyDescent="0.2">
      <c r="C15" s="103"/>
      <c r="D15" s="9" t="s">
        <v>16</v>
      </c>
      <c r="F15" t="s">
        <v>17</v>
      </c>
      <c r="T15" s="3"/>
    </row>
    <row r="16" spans="3:29" ht="14.45" customHeight="1" x14ac:dyDescent="0.2">
      <c r="C16" s="50"/>
      <c r="D16" s="9"/>
      <c r="T16" s="3"/>
    </row>
    <row r="17" spans="1:54" ht="14.45" customHeight="1" x14ac:dyDescent="0.2">
      <c r="C17" s="50"/>
      <c r="T17" s="3"/>
    </row>
    <row r="18" spans="1:54" s="14" customFormat="1" ht="17.100000000000001" customHeight="1" x14ac:dyDescent="0.25">
      <c r="A18"/>
      <c r="C18" s="50"/>
      <c r="D18" s="15" t="s">
        <v>18</v>
      </c>
      <c r="M18" s="16"/>
      <c r="N18" s="16"/>
      <c r="O18" s="16"/>
      <c r="P18" s="16"/>
      <c r="Q18" s="16"/>
      <c r="R18" s="16"/>
      <c r="S18" s="16"/>
      <c r="T18" s="17"/>
      <c r="AF18" s="17"/>
      <c r="AG18" s="17"/>
      <c r="AH18" s="17"/>
      <c r="AI18" s="17"/>
      <c r="AJ18" s="17"/>
      <c r="AK18" s="17"/>
      <c r="AL18" s="17"/>
      <c r="AM18" s="17"/>
      <c r="AN18" s="16"/>
      <c r="AV18" s="99"/>
    </row>
    <row r="19" spans="1:54" ht="14.45" customHeight="1" x14ac:dyDescent="0.2">
      <c r="C19" s="103"/>
      <c r="T19" s="3"/>
      <c r="AV19" s="99"/>
    </row>
    <row r="20" spans="1:54" ht="45.2" customHeight="1" x14ac:dyDescent="0.6">
      <c r="C20" s="50"/>
      <c r="D20" s="18" t="s">
        <v>53</v>
      </c>
      <c r="E20" s="19"/>
      <c r="O20" s="20"/>
      <c r="P20" s="20"/>
      <c r="Q20" s="20"/>
      <c r="R20" s="20"/>
      <c r="S20" s="20"/>
      <c r="T20" s="3"/>
      <c r="AL20" s="21"/>
      <c r="AM20" s="21"/>
      <c r="AN20" s="20"/>
      <c r="AV20" s="99"/>
    </row>
    <row r="21" spans="1:54" ht="21.75" customHeight="1" x14ac:dyDescent="0.25">
      <c r="C21" s="50"/>
      <c r="D21" s="22" t="s">
        <v>55</v>
      </c>
      <c r="E21" s="23"/>
      <c r="F21" s="24"/>
      <c r="G21" s="24"/>
      <c r="H21" s="25"/>
      <c r="I21" s="25"/>
      <c r="J21" s="25"/>
      <c r="K21" s="25"/>
      <c r="L21" s="25"/>
      <c r="M21" s="25"/>
      <c r="N21" s="25"/>
      <c r="O21" s="25"/>
      <c r="P21" s="25"/>
      <c r="Q21" s="25"/>
      <c r="R21" s="25"/>
      <c r="S21" s="25"/>
      <c r="T21" s="26"/>
      <c r="V21" s="25"/>
      <c r="W21" s="23"/>
      <c r="AD21" s="25"/>
      <c r="AV21" s="99"/>
    </row>
    <row r="22" spans="1:54" ht="16.5" customHeight="1" x14ac:dyDescent="0.25">
      <c r="C22" s="50"/>
      <c r="D22" s="27" t="s">
        <v>54</v>
      </c>
      <c r="E22" s="26" t="s">
        <v>19</v>
      </c>
      <c r="H22" s="26"/>
      <c r="I22" s="26"/>
      <c r="T22" s="3"/>
      <c r="V22" s="25"/>
      <c r="W22" s="23"/>
      <c r="AD22" s="25"/>
      <c r="AV22" s="99"/>
    </row>
    <row r="23" spans="1:54" ht="27" customHeight="1" x14ac:dyDescent="0.25">
      <c r="C23" s="103"/>
      <c r="D23" s="3"/>
      <c r="E23" s="28"/>
      <c r="J23" s="3"/>
      <c r="K23" s="29"/>
      <c r="L23" s="29"/>
      <c r="M23" s="29"/>
      <c r="N23" s="29"/>
      <c r="O23" s="29"/>
      <c r="P23" s="29"/>
      <c r="Q23" s="29"/>
      <c r="R23" s="29"/>
      <c r="S23" s="29"/>
      <c r="T23" s="30"/>
      <c r="U23" s="30"/>
      <c r="V23" s="31"/>
      <c r="W23" s="31"/>
      <c r="X23" s="31"/>
      <c r="Y23" s="31"/>
      <c r="Z23" s="31"/>
      <c r="AA23" s="31"/>
      <c r="AB23" s="31"/>
      <c r="AC23" s="29"/>
      <c r="AD23" s="29"/>
      <c r="AE23" s="29"/>
      <c r="AF23" s="29"/>
      <c r="AG23" s="29"/>
      <c r="AH23" s="29"/>
      <c r="AI23" s="29"/>
      <c r="AJ23" s="29"/>
      <c r="AK23" s="29"/>
      <c r="AL23" s="29"/>
      <c r="AM23" s="29"/>
      <c r="AN23" s="29"/>
      <c r="AO23" s="3"/>
      <c r="AP23" s="3"/>
      <c r="AQ23" s="3"/>
      <c r="AS23" s="111" t="s">
        <v>20</v>
      </c>
      <c r="AT23" s="112" t="s">
        <v>21</v>
      </c>
      <c r="AU23" s="113" t="s">
        <v>22</v>
      </c>
      <c r="AV23" s="99"/>
      <c r="AW23" s="64" t="s">
        <v>191</v>
      </c>
    </row>
    <row r="24" spans="1:54" ht="17.100000000000001" customHeight="1" x14ac:dyDescent="0.25">
      <c r="C24" s="50"/>
      <c r="D24" s="32" t="s">
        <v>51</v>
      </c>
      <c r="E24" s="32"/>
      <c r="F24" s="33"/>
      <c r="G24" s="33"/>
      <c r="H24" s="33"/>
      <c r="I24" s="33"/>
      <c r="J24" s="33"/>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S24" s="111"/>
      <c r="AT24" s="112"/>
      <c r="AU24" s="113"/>
      <c r="AV24" s="99"/>
    </row>
    <row r="25" spans="1:54" ht="15" customHeight="1" x14ac:dyDescent="0.2">
      <c r="C25" s="50"/>
      <c r="D25" s="35"/>
      <c r="E25" s="35"/>
      <c r="F25" s="20"/>
      <c r="G25" s="20"/>
      <c r="H25" s="20"/>
      <c r="I25" s="20"/>
      <c r="J25" s="20"/>
      <c r="K25" s="3"/>
      <c r="L25" s="3"/>
      <c r="T25" s="36"/>
      <c r="U25" s="37"/>
      <c r="AS25" s="111"/>
      <c r="AT25" s="112"/>
      <c r="AU25" s="113"/>
      <c r="AV25" s="99"/>
      <c r="AX25" s="37" t="s">
        <v>196</v>
      </c>
    </row>
    <row r="26" spans="1:54" ht="14.45" customHeight="1" x14ac:dyDescent="0.2">
      <c r="C26" s="50"/>
      <c r="L26" s="38" t="s">
        <v>24</v>
      </c>
      <c r="M26" s="39" t="s">
        <v>25</v>
      </c>
      <c r="N26" s="38" t="s">
        <v>24</v>
      </c>
      <c r="O26" s="39" t="s">
        <v>25</v>
      </c>
      <c r="P26" s="38" t="s">
        <v>24</v>
      </c>
      <c r="Q26" s="39" t="s">
        <v>25</v>
      </c>
      <c r="R26" s="38" t="s">
        <v>24</v>
      </c>
      <c r="S26" s="39" t="s">
        <v>25</v>
      </c>
      <c r="T26" s="40" t="s">
        <v>208</v>
      </c>
      <c r="U26" s="40" t="s">
        <v>206</v>
      </c>
      <c r="V26" s="40" t="s">
        <v>208</v>
      </c>
      <c r="W26" s="40" t="s">
        <v>207</v>
      </c>
      <c r="X26" s="40" t="s">
        <v>206</v>
      </c>
      <c r="Y26" s="40" t="s">
        <v>206</v>
      </c>
      <c r="Z26" s="40" t="s">
        <v>207</v>
      </c>
      <c r="AA26" s="40" t="s">
        <v>207</v>
      </c>
      <c r="AB26" s="40" t="s">
        <v>203</v>
      </c>
      <c r="AC26" s="40" t="s">
        <v>206</v>
      </c>
      <c r="AD26" s="40" t="s">
        <v>207</v>
      </c>
      <c r="AE26" s="40" t="s">
        <v>207</v>
      </c>
      <c r="AF26" s="40" t="s">
        <v>207</v>
      </c>
      <c r="AG26" s="40" t="s">
        <v>208</v>
      </c>
      <c r="AH26" s="40" t="s">
        <v>208</v>
      </c>
      <c r="AI26" s="40" t="s">
        <v>208</v>
      </c>
      <c r="AJ26" s="40" t="s">
        <v>26</v>
      </c>
      <c r="AK26" s="40" t="s">
        <v>26</v>
      </c>
      <c r="AL26" s="40" t="s">
        <v>25</v>
      </c>
      <c r="AM26" s="40" t="s">
        <v>25</v>
      </c>
      <c r="AN26" s="40" t="s">
        <v>25</v>
      </c>
      <c r="AO26" s="41" t="s">
        <v>25</v>
      </c>
      <c r="AP26" s="41"/>
      <c r="AQ26" s="39" t="s">
        <v>27</v>
      </c>
      <c r="AS26" s="111"/>
      <c r="AT26" s="112"/>
      <c r="AU26" s="113"/>
      <c r="AV26" s="99"/>
      <c r="AW26" s="37" t="s">
        <v>193</v>
      </c>
      <c r="AX26" s="37" t="s">
        <v>68</v>
      </c>
    </row>
    <row r="27" spans="1:54" s="43" customFormat="1" ht="14.45" customHeight="1" x14ac:dyDescent="0.2">
      <c r="A27"/>
      <c r="B27" s="42"/>
      <c r="C27" s="103"/>
      <c r="D27" s="42" t="s">
        <v>28</v>
      </c>
      <c r="E27" s="42" t="s">
        <v>29</v>
      </c>
      <c r="F27" s="42" t="s">
        <v>30</v>
      </c>
      <c r="G27" s="42" t="s">
        <v>69</v>
      </c>
      <c r="H27" s="42" t="s">
        <v>31</v>
      </c>
      <c r="I27" s="42" t="s">
        <v>32</v>
      </c>
      <c r="J27" s="42" t="s">
        <v>33</v>
      </c>
      <c r="K27" s="42" t="s">
        <v>67</v>
      </c>
      <c r="L27" s="44">
        <v>1</v>
      </c>
      <c r="M27" s="44" t="s">
        <v>34</v>
      </c>
      <c r="N27" s="44">
        <v>2</v>
      </c>
      <c r="O27" s="44" t="s">
        <v>35</v>
      </c>
      <c r="P27" s="44"/>
      <c r="Q27" s="44" t="s">
        <v>36</v>
      </c>
      <c r="R27" s="44">
        <v>4</v>
      </c>
      <c r="S27" s="44" t="s">
        <v>37</v>
      </c>
      <c r="T27" s="45">
        <v>1</v>
      </c>
      <c r="U27" s="44">
        <v>2</v>
      </c>
      <c r="V27" s="44">
        <v>3</v>
      </c>
      <c r="W27" s="44">
        <v>4</v>
      </c>
      <c r="X27" s="44">
        <v>5</v>
      </c>
      <c r="Y27" s="44">
        <v>6</v>
      </c>
      <c r="Z27" s="44">
        <v>7</v>
      </c>
      <c r="AA27" s="44">
        <v>8</v>
      </c>
      <c r="AB27" s="44">
        <v>9</v>
      </c>
      <c r="AC27" s="44">
        <v>10</v>
      </c>
      <c r="AD27" s="44">
        <v>11</v>
      </c>
      <c r="AE27" s="44">
        <v>12</v>
      </c>
      <c r="AF27" s="44">
        <v>13</v>
      </c>
      <c r="AG27" s="44">
        <v>14</v>
      </c>
      <c r="AH27" s="44">
        <v>15</v>
      </c>
      <c r="AI27" s="44">
        <v>16</v>
      </c>
      <c r="AJ27" s="44">
        <v>17</v>
      </c>
      <c r="AK27" s="44">
        <v>18</v>
      </c>
      <c r="AL27" s="44">
        <v>19</v>
      </c>
      <c r="AM27" s="44">
        <v>20</v>
      </c>
      <c r="AN27" s="44">
        <v>21</v>
      </c>
      <c r="AO27" s="46">
        <v>22</v>
      </c>
      <c r="AP27" s="46"/>
      <c r="AQ27" s="44" t="s">
        <v>38</v>
      </c>
      <c r="AS27" s="111"/>
      <c r="AT27" s="112"/>
      <c r="AU27" s="113"/>
      <c r="AV27" s="99"/>
      <c r="AW27" s="97">
        <v>6.9444444444444434E-2</v>
      </c>
      <c r="AX27" s="37" t="s">
        <v>195</v>
      </c>
      <c r="AY27" s="37" t="s">
        <v>194</v>
      </c>
      <c r="AZ27" s="37" t="s">
        <v>190</v>
      </c>
      <c r="BA27" s="37" t="s">
        <v>197</v>
      </c>
      <c r="BB27" s="37" t="s">
        <v>192</v>
      </c>
    </row>
    <row r="28" spans="1:54" ht="8.4499999999999993" customHeight="1" x14ac:dyDescent="0.2">
      <c r="A28">
        <v>28</v>
      </c>
      <c r="C28" s="50"/>
      <c r="N28"/>
      <c r="AV28" s="99"/>
      <c r="AX28" s="98"/>
      <c r="AY28" s="98"/>
      <c r="AZ28" s="98"/>
      <c r="BA28" s="98"/>
      <c r="BB28" s="98"/>
    </row>
    <row r="29" spans="1:54" ht="17.100000000000001" hidden="1" customHeight="1" x14ac:dyDescent="0.2">
      <c r="A29" s="10"/>
      <c r="B29" s="10"/>
      <c r="C29" s="50"/>
      <c r="D29" s="47" t="s">
        <v>39</v>
      </c>
      <c r="E29" s="48"/>
      <c r="F29" s="49"/>
      <c r="G29" s="49"/>
      <c r="H29" s="49"/>
      <c r="I29" s="49"/>
      <c r="J29" s="49"/>
      <c r="L29" s="38"/>
      <c r="M29" s="39"/>
      <c r="N29" s="38"/>
      <c r="O29" s="39"/>
      <c r="P29" s="38"/>
      <c r="Q29" s="39"/>
      <c r="R29" s="38"/>
      <c r="S29" s="39"/>
      <c r="T29" s="40"/>
      <c r="U29" s="40"/>
      <c r="V29" s="40"/>
      <c r="W29" s="40"/>
      <c r="X29" s="40"/>
      <c r="Y29" s="40"/>
      <c r="Z29" s="40"/>
      <c r="AA29" s="40"/>
      <c r="AB29" s="40"/>
      <c r="AC29" s="40"/>
      <c r="AD29" s="40"/>
      <c r="AE29" s="40"/>
      <c r="AF29" s="40"/>
      <c r="AG29" s="40"/>
      <c r="AH29" s="40"/>
      <c r="AI29" s="40"/>
      <c r="AJ29" s="40"/>
      <c r="AK29" s="40"/>
      <c r="AL29" s="40"/>
      <c r="AM29" s="40"/>
      <c r="AN29" s="40"/>
      <c r="AO29" s="41" t="s">
        <v>25</v>
      </c>
      <c r="AQ29" s="1"/>
      <c r="AS29" s="10"/>
      <c r="AT29" s="10"/>
      <c r="AV29" s="99"/>
    </row>
    <row r="30" spans="1:54" ht="17.100000000000001" customHeight="1" x14ac:dyDescent="0.2">
      <c r="A30">
        <v>1</v>
      </c>
      <c r="C30" s="50">
        <v>1</v>
      </c>
      <c r="D30" s="50" t="s">
        <v>223</v>
      </c>
      <c r="E30" s="50" t="s">
        <v>112</v>
      </c>
      <c r="F30" s="50" t="s">
        <v>106</v>
      </c>
      <c r="G30" s="50"/>
      <c r="H30" s="50"/>
      <c r="I30" s="50"/>
      <c r="J30" s="50" t="s">
        <v>52</v>
      </c>
      <c r="M30" s="51"/>
      <c r="O30" s="51"/>
      <c r="Q30" s="51"/>
      <c r="S30" s="51"/>
      <c r="T30" s="61" t="s">
        <v>208</v>
      </c>
      <c r="U30" s="51" t="s">
        <v>206</v>
      </c>
      <c r="V30" s="51" t="s">
        <v>208</v>
      </c>
      <c r="W30" s="51" t="s">
        <v>207</v>
      </c>
      <c r="X30" s="51" t="s">
        <v>206</v>
      </c>
      <c r="Y30" s="51" t="s">
        <v>206</v>
      </c>
      <c r="Z30" s="51" t="s">
        <v>207</v>
      </c>
      <c r="AA30" s="51" t="s">
        <v>207</v>
      </c>
      <c r="AB30" s="51" t="s">
        <v>203</v>
      </c>
      <c r="AC30" s="51" t="s">
        <v>206</v>
      </c>
      <c r="AD30" s="51" t="s">
        <v>207</v>
      </c>
      <c r="AE30" s="51" t="s">
        <v>207</v>
      </c>
      <c r="AF30" s="51" t="s">
        <v>207</v>
      </c>
      <c r="AG30" s="51" t="s">
        <v>208</v>
      </c>
      <c r="AH30" s="51" t="s">
        <v>208</v>
      </c>
      <c r="AI30" s="51" t="s">
        <v>208</v>
      </c>
      <c r="AJ30" s="51"/>
      <c r="AK30" s="51"/>
      <c r="AL30" s="51"/>
      <c r="AM30" s="51"/>
      <c r="AN30" s="51"/>
      <c r="AO30" s="54"/>
      <c r="AQ30" s="1">
        <f t="shared" ref="AQ30:AQ58" si="0">L30+N30+P30+R30</f>
        <v>0</v>
      </c>
      <c r="AS30" s="10">
        <f t="shared" ref="AS30:AS58" si="1">IF($T$26=T30,1,0)+IF($U$26=U30,1,0)+IF($V$26=V30,1,0)+IF($W$26=W30,1,0)+IF($X$26=X30,1,0)+IF($Y$26=Y30,1,0)+IF($Z$26=Z30,1,0)+IF($AA$26=AA30,1,0)+IF($AB$26=AB30,1,0)+IF($AC$26=AC30,1,0)+IF($AD$26=AD30,1,0)+IF($AE$26=AE30,1,0)+IF($AF$26=AF30,1,0)+IF($AG$26=AG30,1,0)+IF($AH$26=AH30,1,0)+IF($AI$26=AI30,1,0)+IF($AJ$26=AJ30,1,0)+IF($AK$26=AK30,1,0)+IF($AL$26=AL30,1,0)+IF($AM$26=AM30,1,0)+IF($AN$26=AN30,1,0)+IF($AO$26=AO30,1,0)+AU30</f>
        <v>16</v>
      </c>
      <c r="AT30" s="10">
        <f t="shared" ref="AT30:AT58" si="2">L30+N30+P30+R30+(IF($M$26=$M30,0,E$6)+IF($O$26=$O30,0,E$7)+IF($Q$26=$Q30,0,E$8)+IF($S$26=$S30,0,E$9))</f>
        <v>120</v>
      </c>
      <c r="AV30" s="99"/>
      <c r="AX30" s="98"/>
      <c r="AY30" s="98"/>
      <c r="AZ30" s="98">
        <f t="shared" ref="AZ30:AZ58" si="3">+AY30-AX30</f>
        <v>0</v>
      </c>
      <c r="BA30" s="98" t="str">
        <f>+IF(AZ30&gt;AW$27, "y", "")</f>
        <v/>
      </c>
      <c r="BB30" s="98" t="str">
        <f>+IF(AZ30&gt;AW$27,+AZ30-AW27,"")</f>
        <v/>
      </c>
    </row>
    <row r="31" spans="1:54" ht="17.100000000000001" customHeight="1" x14ac:dyDescent="0.2">
      <c r="A31">
        <v>2</v>
      </c>
      <c r="C31" s="103">
        <f>+IF(AS30=AS31, C30, A31)</f>
        <v>2</v>
      </c>
      <c r="D31" s="50" t="s">
        <v>165</v>
      </c>
      <c r="E31" s="50" t="s">
        <v>41</v>
      </c>
      <c r="F31" s="50" t="s">
        <v>166</v>
      </c>
      <c r="G31" s="50" t="s">
        <v>73</v>
      </c>
      <c r="H31" s="50" t="s">
        <v>74</v>
      </c>
      <c r="I31" s="50"/>
      <c r="J31" s="50"/>
      <c r="K31">
        <v>2488</v>
      </c>
      <c r="M31" s="51"/>
      <c r="N31" s="51"/>
      <c r="O31" s="51"/>
      <c r="P31" s="51"/>
      <c r="Q31" s="51"/>
      <c r="R31" s="51"/>
      <c r="S31" s="51"/>
      <c r="T31" s="61" t="s">
        <v>208</v>
      </c>
      <c r="U31" s="51" t="s">
        <v>206</v>
      </c>
      <c r="V31" s="51" t="s">
        <v>208</v>
      </c>
      <c r="W31" s="51" t="s">
        <v>26</v>
      </c>
      <c r="X31" s="51" t="s">
        <v>206</v>
      </c>
      <c r="Y31" s="51" t="s">
        <v>206</v>
      </c>
      <c r="Z31" s="51" t="s">
        <v>207</v>
      </c>
      <c r="AA31" s="51" t="s">
        <v>207</v>
      </c>
      <c r="AB31" s="51" t="s">
        <v>203</v>
      </c>
      <c r="AC31" s="51" t="s">
        <v>206</v>
      </c>
      <c r="AD31" s="51" t="s">
        <v>207</v>
      </c>
      <c r="AE31" s="51" t="s">
        <v>207</v>
      </c>
      <c r="AF31" s="51" t="s">
        <v>207</v>
      </c>
      <c r="AG31" s="51" t="s">
        <v>208</v>
      </c>
      <c r="AH31" s="51" t="s">
        <v>208</v>
      </c>
      <c r="AI31" s="51" t="s">
        <v>208</v>
      </c>
      <c r="AJ31" s="51"/>
      <c r="AK31" s="51"/>
      <c r="AL31" s="51"/>
      <c r="AM31" s="51"/>
      <c r="AN31" s="51"/>
      <c r="AO31" s="54"/>
      <c r="AQ31" s="1">
        <f t="shared" si="0"/>
        <v>0</v>
      </c>
      <c r="AS31" s="10">
        <f t="shared" si="1"/>
        <v>15</v>
      </c>
      <c r="AT31" s="10">
        <f t="shared" si="2"/>
        <v>120</v>
      </c>
      <c r="AV31" s="99"/>
      <c r="AX31" s="98">
        <v>8.726851851851852E-3</v>
      </c>
      <c r="AY31" s="98">
        <v>4.1909722222222223E-2</v>
      </c>
      <c r="AZ31" s="98">
        <f t="shared" si="3"/>
        <v>3.318287037037037E-2</v>
      </c>
      <c r="BA31" s="98" t="str">
        <f t="shared" ref="BA31:BA79" si="4">+IF(AZ31&gt;AW$27, "y", "")</f>
        <v/>
      </c>
    </row>
    <row r="32" spans="1:54" ht="17.100000000000001" customHeight="1" x14ac:dyDescent="0.2">
      <c r="A32">
        <v>3</v>
      </c>
      <c r="C32" s="103">
        <f t="shared" ref="C32:C58" si="5">+IF(AS31=AS32, C31, A32)</f>
        <v>2</v>
      </c>
      <c r="D32" s="102" t="s">
        <v>199</v>
      </c>
      <c r="E32" s="50"/>
      <c r="F32" s="50" t="s">
        <v>123</v>
      </c>
      <c r="G32" s="50" t="s">
        <v>73</v>
      </c>
      <c r="H32" s="50" t="s">
        <v>74</v>
      </c>
      <c r="I32" s="50"/>
      <c r="J32" s="50" t="s">
        <v>52</v>
      </c>
      <c r="M32" s="51"/>
      <c r="O32" s="51"/>
      <c r="Q32" s="51"/>
      <c r="S32" s="51"/>
      <c r="T32" s="61" t="s">
        <v>208</v>
      </c>
      <c r="U32" s="51" t="s">
        <v>206</v>
      </c>
      <c r="V32" s="51" t="s">
        <v>208</v>
      </c>
      <c r="W32" s="51" t="s">
        <v>207</v>
      </c>
      <c r="X32" s="51" t="s">
        <v>208</v>
      </c>
      <c r="Y32" s="51" t="s">
        <v>206</v>
      </c>
      <c r="Z32" s="51" t="s">
        <v>207</v>
      </c>
      <c r="AA32" s="51" t="s">
        <v>207</v>
      </c>
      <c r="AB32" s="51" t="s">
        <v>203</v>
      </c>
      <c r="AC32" s="51" t="s">
        <v>206</v>
      </c>
      <c r="AD32" s="51" t="s">
        <v>207</v>
      </c>
      <c r="AE32" s="51" t="s">
        <v>207</v>
      </c>
      <c r="AF32" s="51" t="s">
        <v>207</v>
      </c>
      <c r="AG32" s="51" t="s">
        <v>208</v>
      </c>
      <c r="AH32" s="51" t="s">
        <v>208</v>
      </c>
      <c r="AI32" s="51" t="s">
        <v>208</v>
      </c>
      <c r="AJ32" s="51"/>
      <c r="AK32" s="51"/>
      <c r="AL32" s="51"/>
      <c r="AM32" s="51"/>
      <c r="AN32" s="51"/>
      <c r="AO32" s="54"/>
      <c r="AQ32" s="1">
        <f t="shared" si="0"/>
        <v>0</v>
      </c>
      <c r="AS32" s="10">
        <f t="shared" si="1"/>
        <v>15</v>
      </c>
      <c r="AT32" s="10">
        <f t="shared" si="2"/>
        <v>120</v>
      </c>
      <c r="AV32" s="99"/>
      <c r="AX32" s="98"/>
      <c r="AY32" s="98"/>
      <c r="AZ32" s="98">
        <f t="shared" si="3"/>
        <v>0</v>
      </c>
      <c r="BA32" s="98" t="str">
        <f t="shared" si="4"/>
        <v/>
      </c>
    </row>
    <row r="33" spans="1:53" ht="17.100000000000001" customHeight="1" x14ac:dyDescent="0.2">
      <c r="A33">
        <v>3</v>
      </c>
      <c r="C33" s="103">
        <f t="shared" si="5"/>
        <v>2</v>
      </c>
      <c r="D33" s="50" t="s">
        <v>219</v>
      </c>
      <c r="E33" s="50"/>
      <c r="F33" s="50"/>
      <c r="G33" s="50"/>
      <c r="H33" s="50"/>
      <c r="I33" s="50"/>
      <c r="J33" s="50" t="s">
        <v>52</v>
      </c>
      <c r="K33">
        <v>1064</v>
      </c>
      <c r="M33" s="51"/>
      <c r="O33" s="51"/>
      <c r="Q33" s="51"/>
      <c r="S33" s="51"/>
      <c r="T33" s="61" t="s">
        <v>208</v>
      </c>
      <c r="U33" s="51" t="s">
        <v>206</v>
      </c>
      <c r="V33" s="51" t="s">
        <v>208</v>
      </c>
      <c r="W33" s="51" t="s">
        <v>207</v>
      </c>
      <c r="X33" s="51" t="s">
        <v>206</v>
      </c>
      <c r="Y33" s="51" t="s">
        <v>206</v>
      </c>
      <c r="Z33" s="51" t="s">
        <v>208</v>
      </c>
      <c r="AA33" s="51" t="s">
        <v>207</v>
      </c>
      <c r="AB33" s="51" t="s">
        <v>203</v>
      </c>
      <c r="AC33" s="51" t="s">
        <v>206</v>
      </c>
      <c r="AD33" s="51" t="s">
        <v>207</v>
      </c>
      <c r="AE33" s="51" t="s">
        <v>207</v>
      </c>
      <c r="AF33" s="51" t="s">
        <v>207</v>
      </c>
      <c r="AG33" s="51" t="s">
        <v>208</v>
      </c>
      <c r="AH33" s="51" t="s">
        <v>208</v>
      </c>
      <c r="AI33" s="51" t="s">
        <v>208</v>
      </c>
      <c r="AJ33" s="51"/>
      <c r="AK33" s="51"/>
      <c r="AL33" s="51"/>
      <c r="AM33" s="51"/>
      <c r="AN33" s="51"/>
      <c r="AO33" s="54"/>
      <c r="AQ33" s="1">
        <f t="shared" si="0"/>
        <v>0</v>
      </c>
      <c r="AS33" s="10">
        <f t="shared" si="1"/>
        <v>15</v>
      </c>
      <c r="AT33" s="10">
        <f t="shared" si="2"/>
        <v>120</v>
      </c>
      <c r="AV33" s="99"/>
      <c r="AX33" s="98"/>
      <c r="AY33" s="98"/>
      <c r="AZ33" s="98">
        <f t="shared" si="3"/>
        <v>0</v>
      </c>
      <c r="BA33" s="98" t="str">
        <f t="shared" si="4"/>
        <v/>
      </c>
    </row>
    <row r="34" spans="1:53" ht="17.100000000000001" customHeight="1" x14ac:dyDescent="0.2">
      <c r="A34">
        <v>3</v>
      </c>
      <c r="C34" s="103">
        <f t="shared" si="5"/>
        <v>3</v>
      </c>
      <c r="D34" s="50" t="s">
        <v>178</v>
      </c>
      <c r="E34" s="50" t="s">
        <v>71</v>
      </c>
      <c r="F34" s="50" t="s">
        <v>140</v>
      </c>
      <c r="G34" s="50" t="s">
        <v>73</v>
      </c>
      <c r="H34" s="50" t="s">
        <v>74</v>
      </c>
      <c r="I34" s="50"/>
      <c r="J34" s="50"/>
      <c r="K34">
        <v>3189</v>
      </c>
      <c r="M34" s="51"/>
      <c r="O34" s="51"/>
      <c r="Q34" s="51"/>
      <c r="S34" s="51"/>
      <c r="T34" s="61" t="s">
        <v>208</v>
      </c>
      <c r="U34" s="51" t="s">
        <v>206</v>
      </c>
      <c r="V34" s="51" t="s">
        <v>208</v>
      </c>
      <c r="W34" s="51" t="s">
        <v>207</v>
      </c>
      <c r="X34" s="51" t="s">
        <v>206</v>
      </c>
      <c r="Y34" s="51" t="s">
        <v>206</v>
      </c>
      <c r="Z34" s="51" t="s">
        <v>208</v>
      </c>
      <c r="AA34" s="51" t="s">
        <v>207</v>
      </c>
      <c r="AB34" s="51" t="s">
        <v>203</v>
      </c>
      <c r="AC34" s="51" t="s">
        <v>206</v>
      </c>
      <c r="AD34" s="51" t="s">
        <v>208</v>
      </c>
      <c r="AE34" s="51" t="s">
        <v>207</v>
      </c>
      <c r="AF34" s="51" t="s">
        <v>207</v>
      </c>
      <c r="AG34" s="51" t="s">
        <v>208</v>
      </c>
      <c r="AH34" s="51" t="s">
        <v>208</v>
      </c>
      <c r="AI34" s="51" t="s">
        <v>208</v>
      </c>
      <c r="AJ34" s="51"/>
      <c r="AK34" s="51"/>
      <c r="AL34" s="51"/>
      <c r="AM34" s="51"/>
      <c r="AN34" s="51"/>
      <c r="AO34" s="54"/>
      <c r="AQ34" s="1">
        <f t="shared" si="0"/>
        <v>0</v>
      </c>
      <c r="AS34" s="10">
        <f t="shared" si="1"/>
        <v>14</v>
      </c>
      <c r="AT34" s="10">
        <f t="shared" si="2"/>
        <v>120</v>
      </c>
      <c r="AV34" s="99"/>
      <c r="AX34" s="98"/>
      <c r="AY34" s="98"/>
      <c r="AZ34" s="98">
        <f t="shared" si="3"/>
        <v>0</v>
      </c>
      <c r="BA34" s="98" t="str">
        <f t="shared" si="4"/>
        <v/>
      </c>
    </row>
    <row r="35" spans="1:53" ht="17.100000000000001" customHeight="1" x14ac:dyDescent="0.2">
      <c r="A35">
        <v>6</v>
      </c>
      <c r="C35" s="103">
        <f t="shared" si="5"/>
        <v>3</v>
      </c>
      <c r="D35" s="50" t="s">
        <v>179</v>
      </c>
      <c r="E35" s="50" t="s">
        <v>80</v>
      </c>
      <c r="F35" s="50" t="s">
        <v>140</v>
      </c>
      <c r="G35" s="50" t="s">
        <v>73</v>
      </c>
      <c r="H35" s="50" t="s">
        <v>74</v>
      </c>
      <c r="I35" s="50"/>
      <c r="J35" s="50"/>
      <c r="K35">
        <v>1650</v>
      </c>
      <c r="M35" s="51"/>
      <c r="O35" s="51"/>
      <c r="Q35" s="51"/>
      <c r="S35" s="51"/>
      <c r="T35" s="61" t="s">
        <v>208</v>
      </c>
      <c r="U35" s="51" t="s">
        <v>206</v>
      </c>
      <c r="V35" s="51" t="s">
        <v>208</v>
      </c>
      <c r="W35" s="51" t="s">
        <v>207</v>
      </c>
      <c r="X35" s="51" t="s">
        <v>206</v>
      </c>
      <c r="Y35" s="51" t="s">
        <v>206</v>
      </c>
      <c r="Z35" s="51" t="s">
        <v>208</v>
      </c>
      <c r="AA35" s="51" t="s">
        <v>207</v>
      </c>
      <c r="AB35" s="51" t="s">
        <v>203</v>
      </c>
      <c r="AC35" s="51" t="s">
        <v>206</v>
      </c>
      <c r="AD35" s="51" t="s">
        <v>207</v>
      </c>
      <c r="AE35" s="51" t="s">
        <v>207</v>
      </c>
      <c r="AF35" s="51" t="s">
        <v>207</v>
      </c>
      <c r="AG35" s="51" t="s">
        <v>207</v>
      </c>
      <c r="AH35" s="51" t="s">
        <v>208</v>
      </c>
      <c r="AI35" s="51" t="s">
        <v>208</v>
      </c>
      <c r="AJ35" s="51"/>
      <c r="AK35" s="51"/>
      <c r="AL35" s="51"/>
      <c r="AM35" s="51"/>
      <c r="AN35" s="51"/>
      <c r="AO35" s="54"/>
      <c r="AQ35" s="1">
        <f t="shared" si="0"/>
        <v>0</v>
      </c>
      <c r="AS35" s="10">
        <f t="shared" si="1"/>
        <v>14</v>
      </c>
      <c r="AT35" s="10">
        <f t="shared" si="2"/>
        <v>120</v>
      </c>
      <c r="AV35" s="99"/>
      <c r="AX35" s="98"/>
      <c r="AY35" s="98"/>
      <c r="AZ35" s="98">
        <f t="shared" si="3"/>
        <v>0</v>
      </c>
      <c r="BA35" s="98" t="str">
        <f t="shared" si="4"/>
        <v/>
      </c>
    </row>
    <row r="36" spans="1:53" ht="19.5" customHeight="1" x14ac:dyDescent="0.2">
      <c r="A36">
        <v>7</v>
      </c>
      <c r="C36" s="103">
        <f t="shared" si="5"/>
        <v>3</v>
      </c>
      <c r="D36" s="50" t="s">
        <v>186</v>
      </c>
      <c r="E36" s="50" t="s">
        <v>183</v>
      </c>
      <c r="F36" s="50" t="s">
        <v>106</v>
      </c>
      <c r="G36" s="50" t="s">
        <v>73</v>
      </c>
      <c r="H36" s="50" t="s">
        <v>74</v>
      </c>
      <c r="I36" s="50"/>
      <c r="J36" s="50"/>
      <c r="K36">
        <v>1947</v>
      </c>
      <c r="M36" s="51"/>
      <c r="O36" s="51"/>
      <c r="Q36" s="51"/>
      <c r="S36" s="51"/>
      <c r="T36" s="61" t="s">
        <v>208</v>
      </c>
      <c r="U36" s="51" t="s">
        <v>206</v>
      </c>
      <c r="V36" s="51" t="s">
        <v>208</v>
      </c>
      <c r="W36" s="51" t="s">
        <v>207</v>
      </c>
      <c r="X36" s="51" t="s">
        <v>206</v>
      </c>
      <c r="Y36" s="51" t="s">
        <v>206</v>
      </c>
      <c r="Z36" s="51" t="s">
        <v>207</v>
      </c>
      <c r="AA36" s="51" t="s">
        <v>208</v>
      </c>
      <c r="AB36" s="51" t="s">
        <v>26</v>
      </c>
      <c r="AC36" s="51" t="s">
        <v>206</v>
      </c>
      <c r="AD36" s="51" t="s">
        <v>207</v>
      </c>
      <c r="AE36" s="51" t="s">
        <v>207</v>
      </c>
      <c r="AF36" s="51" t="s">
        <v>207</v>
      </c>
      <c r="AG36" s="51" t="s">
        <v>208</v>
      </c>
      <c r="AH36" s="51" t="s">
        <v>208</v>
      </c>
      <c r="AI36" s="51" t="s">
        <v>208</v>
      </c>
      <c r="AJ36" s="51"/>
      <c r="AK36" s="51"/>
      <c r="AL36" s="51"/>
      <c r="AM36" s="51"/>
      <c r="AN36" s="51"/>
      <c r="AO36" s="54"/>
      <c r="AQ36" s="1">
        <f t="shared" si="0"/>
        <v>0</v>
      </c>
      <c r="AS36" s="10">
        <f t="shared" si="1"/>
        <v>14</v>
      </c>
      <c r="AT36" s="10">
        <f t="shared" si="2"/>
        <v>120</v>
      </c>
      <c r="AV36" s="99"/>
      <c r="AX36" s="98"/>
      <c r="AY36" s="98"/>
      <c r="AZ36" s="98">
        <f t="shared" si="3"/>
        <v>0</v>
      </c>
      <c r="BA36" s="98" t="str">
        <f t="shared" si="4"/>
        <v/>
      </c>
    </row>
    <row r="37" spans="1:53" ht="19.5" customHeight="1" x14ac:dyDescent="0.2">
      <c r="A37">
        <v>8</v>
      </c>
      <c r="C37" s="103">
        <f t="shared" si="5"/>
        <v>3</v>
      </c>
      <c r="D37" s="50" t="s">
        <v>215</v>
      </c>
      <c r="E37" s="50"/>
      <c r="F37" s="50"/>
      <c r="G37" s="50" t="s">
        <v>73</v>
      </c>
      <c r="H37" s="50"/>
      <c r="I37" s="50"/>
      <c r="J37" s="50" t="s">
        <v>52</v>
      </c>
      <c r="K37">
        <v>5125</v>
      </c>
      <c r="M37" s="51"/>
      <c r="O37" s="51"/>
      <c r="Q37" s="51"/>
      <c r="S37" s="51"/>
      <c r="T37" s="61" t="s">
        <v>208</v>
      </c>
      <c r="U37" s="51" t="s">
        <v>206</v>
      </c>
      <c r="V37" s="51" t="s">
        <v>208</v>
      </c>
      <c r="W37" s="51" t="s">
        <v>207</v>
      </c>
      <c r="X37" s="51" t="s">
        <v>206</v>
      </c>
      <c r="Y37" s="51" t="s">
        <v>206</v>
      </c>
      <c r="Z37" s="51" t="s">
        <v>208</v>
      </c>
      <c r="AA37" s="51" t="s">
        <v>207</v>
      </c>
      <c r="AB37" s="51" t="s">
        <v>203</v>
      </c>
      <c r="AC37" s="51" t="s">
        <v>206</v>
      </c>
      <c r="AD37" s="51" t="s">
        <v>207</v>
      </c>
      <c r="AE37" s="51" t="s">
        <v>207</v>
      </c>
      <c r="AF37" s="51" t="s">
        <v>207</v>
      </c>
      <c r="AG37" s="51" t="s">
        <v>207</v>
      </c>
      <c r="AH37" s="51" t="s">
        <v>208</v>
      </c>
      <c r="AI37" s="51" t="s">
        <v>208</v>
      </c>
      <c r="AJ37" s="51"/>
      <c r="AK37" s="51"/>
      <c r="AL37" s="51"/>
      <c r="AM37" s="51"/>
      <c r="AN37" s="51"/>
      <c r="AO37" s="54"/>
      <c r="AQ37" s="1">
        <f t="shared" si="0"/>
        <v>0</v>
      </c>
      <c r="AS37" s="10">
        <f t="shared" si="1"/>
        <v>14</v>
      </c>
      <c r="AT37" s="10">
        <f t="shared" si="2"/>
        <v>120</v>
      </c>
      <c r="AV37" s="99"/>
      <c r="AX37" s="98"/>
      <c r="AY37" s="98"/>
      <c r="AZ37" s="98">
        <f t="shared" si="3"/>
        <v>0</v>
      </c>
      <c r="BA37" s="98" t="str">
        <f t="shared" si="4"/>
        <v/>
      </c>
    </row>
    <row r="38" spans="1:53" ht="19.5" customHeight="1" x14ac:dyDescent="0.2">
      <c r="A38">
        <v>9</v>
      </c>
      <c r="C38" s="103">
        <f t="shared" si="5"/>
        <v>3</v>
      </c>
      <c r="D38" s="50" t="s">
        <v>217</v>
      </c>
      <c r="E38" s="50"/>
      <c r="F38" s="50" t="s">
        <v>113</v>
      </c>
      <c r="G38" s="50" t="s">
        <v>73</v>
      </c>
      <c r="H38" s="50"/>
      <c r="I38" s="50"/>
      <c r="J38" s="50" t="s">
        <v>52</v>
      </c>
      <c r="M38" s="51"/>
      <c r="O38" s="51"/>
      <c r="Q38" s="51"/>
      <c r="S38" s="51"/>
      <c r="T38" s="61" t="s">
        <v>208</v>
      </c>
      <c r="U38" s="51" t="s">
        <v>206</v>
      </c>
      <c r="V38" s="51" t="s">
        <v>208</v>
      </c>
      <c r="W38" s="51" t="s">
        <v>207</v>
      </c>
      <c r="X38" s="51" t="s">
        <v>206</v>
      </c>
      <c r="Y38" s="51" t="s">
        <v>206</v>
      </c>
      <c r="Z38" s="51" t="s">
        <v>207</v>
      </c>
      <c r="AA38" s="51" t="s">
        <v>207</v>
      </c>
      <c r="AB38" s="51" t="s">
        <v>218</v>
      </c>
      <c r="AC38" s="51" t="s">
        <v>218</v>
      </c>
      <c r="AD38" s="51" t="s">
        <v>207</v>
      </c>
      <c r="AE38" s="51" t="s">
        <v>207</v>
      </c>
      <c r="AF38" s="51" t="s">
        <v>207</v>
      </c>
      <c r="AG38" s="51" t="s">
        <v>208</v>
      </c>
      <c r="AH38" s="51" t="s">
        <v>208</v>
      </c>
      <c r="AI38" s="51" t="s">
        <v>208</v>
      </c>
      <c r="AJ38" s="51"/>
      <c r="AK38" s="51"/>
      <c r="AL38" s="51"/>
      <c r="AM38" s="51"/>
      <c r="AN38" s="51"/>
      <c r="AO38" s="54"/>
      <c r="AQ38" s="1">
        <f t="shared" si="0"/>
        <v>0</v>
      </c>
      <c r="AS38" s="10">
        <f t="shared" si="1"/>
        <v>14</v>
      </c>
      <c r="AT38" s="10">
        <f t="shared" si="2"/>
        <v>120</v>
      </c>
      <c r="AV38" s="99"/>
      <c r="AX38" s="98"/>
      <c r="AY38" s="98"/>
      <c r="AZ38" s="98">
        <f t="shared" si="3"/>
        <v>0</v>
      </c>
      <c r="BA38" s="98" t="str">
        <f t="shared" si="4"/>
        <v/>
      </c>
    </row>
    <row r="39" spans="1:53" ht="19.5" customHeight="1" x14ac:dyDescent="0.2">
      <c r="A39">
        <v>10</v>
      </c>
      <c r="C39" s="103">
        <f t="shared" si="5"/>
        <v>3</v>
      </c>
      <c r="D39" s="50" t="s">
        <v>222</v>
      </c>
      <c r="E39" s="50"/>
      <c r="F39" s="50"/>
      <c r="G39" s="50"/>
      <c r="H39" s="50"/>
      <c r="I39" s="50"/>
      <c r="J39" s="50" t="s">
        <v>52</v>
      </c>
      <c r="K39">
        <v>5118</v>
      </c>
      <c r="M39" s="51"/>
      <c r="O39" s="51"/>
      <c r="Q39" s="51"/>
      <c r="S39" s="51"/>
      <c r="T39" s="61" t="s">
        <v>208</v>
      </c>
      <c r="U39" s="51" t="s">
        <v>206</v>
      </c>
      <c r="V39" s="51" t="s">
        <v>208</v>
      </c>
      <c r="W39" s="51" t="s">
        <v>26</v>
      </c>
      <c r="X39" s="51" t="s">
        <v>206</v>
      </c>
      <c r="Y39" s="51" t="s">
        <v>206</v>
      </c>
      <c r="Z39" s="51" t="s">
        <v>207</v>
      </c>
      <c r="AA39" s="51" t="s">
        <v>207</v>
      </c>
      <c r="AB39" s="51" t="s">
        <v>203</v>
      </c>
      <c r="AC39" s="51" t="s">
        <v>206</v>
      </c>
      <c r="AD39" s="51" t="s">
        <v>207</v>
      </c>
      <c r="AE39" s="51" t="s">
        <v>207</v>
      </c>
      <c r="AF39" s="51" t="s">
        <v>207</v>
      </c>
      <c r="AG39" s="51" t="s">
        <v>207</v>
      </c>
      <c r="AH39" s="51" t="s">
        <v>208</v>
      </c>
      <c r="AI39" s="51" t="s">
        <v>208</v>
      </c>
      <c r="AJ39" s="51"/>
      <c r="AK39" s="51"/>
      <c r="AL39" s="51"/>
      <c r="AM39" s="51"/>
      <c r="AN39" s="51"/>
      <c r="AO39" s="54"/>
      <c r="AQ39" s="1">
        <f t="shared" si="0"/>
        <v>0</v>
      </c>
      <c r="AS39" s="10">
        <f t="shared" si="1"/>
        <v>14</v>
      </c>
      <c r="AT39" s="10">
        <f t="shared" si="2"/>
        <v>120</v>
      </c>
      <c r="AV39" s="99"/>
      <c r="AX39" s="98"/>
      <c r="AY39" s="98"/>
      <c r="AZ39" s="98">
        <f t="shared" si="3"/>
        <v>0</v>
      </c>
      <c r="BA39" s="98" t="str">
        <f t="shared" si="4"/>
        <v/>
      </c>
    </row>
    <row r="40" spans="1:53" ht="19.5" customHeight="1" x14ac:dyDescent="0.2">
      <c r="A40">
        <v>11</v>
      </c>
      <c r="C40" s="103">
        <f t="shared" si="5"/>
        <v>11</v>
      </c>
      <c r="D40" s="50" t="s">
        <v>169</v>
      </c>
      <c r="E40" s="50" t="s">
        <v>112</v>
      </c>
      <c r="F40" s="50" t="s">
        <v>95</v>
      </c>
      <c r="G40" s="50" t="s">
        <v>73</v>
      </c>
      <c r="H40" s="50" t="s">
        <v>74</v>
      </c>
      <c r="K40">
        <v>1138</v>
      </c>
      <c r="M40" s="51"/>
      <c r="O40" s="51"/>
      <c r="Q40" s="51"/>
      <c r="S40" s="51"/>
      <c r="T40" s="61" t="s">
        <v>208</v>
      </c>
      <c r="U40" s="51" t="s">
        <v>206</v>
      </c>
      <c r="V40" s="51" t="s">
        <v>208</v>
      </c>
      <c r="W40" s="51" t="s">
        <v>207</v>
      </c>
      <c r="X40" s="51" t="s">
        <v>206</v>
      </c>
      <c r="Y40" s="51" t="s">
        <v>206</v>
      </c>
      <c r="Z40" s="51" t="s">
        <v>208</v>
      </c>
      <c r="AA40" s="51" t="s">
        <v>206</v>
      </c>
      <c r="AB40" s="51" t="s">
        <v>203</v>
      </c>
      <c r="AC40" s="51" t="s">
        <v>206</v>
      </c>
      <c r="AD40" s="51" t="s">
        <v>207</v>
      </c>
      <c r="AE40" s="51" t="s">
        <v>207</v>
      </c>
      <c r="AF40" s="51" t="s">
        <v>207</v>
      </c>
      <c r="AG40" s="51" t="s">
        <v>207</v>
      </c>
      <c r="AH40" s="51" t="s">
        <v>208</v>
      </c>
      <c r="AI40" s="51" t="s">
        <v>208</v>
      </c>
      <c r="AJ40" s="51"/>
      <c r="AK40" s="51"/>
      <c r="AL40" s="51"/>
      <c r="AM40" s="51"/>
      <c r="AN40" s="51"/>
      <c r="AO40" s="54"/>
      <c r="AQ40" s="1">
        <f t="shared" si="0"/>
        <v>0</v>
      </c>
      <c r="AS40" s="10">
        <f t="shared" si="1"/>
        <v>13</v>
      </c>
      <c r="AT40" s="10">
        <f t="shared" si="2"/>
        <v>120</v>
      </c>
      <c r="AV40" s="99"/>
      <c r="AX40" s="98"/>
      <c r="AY40" s="98"/>
      <c r="AZ40" s="98">
        <f t="shared" si="3"/>
        <v>0</v>
      </c>
      <c r="BA40" s="98" t="str">
        <f t="shared" si="4"/>
        <v/>
      </c>
    </row>
    <row r="41" spans="1:53" ht="19.5" customHeight="1" x14ac:dyDescent="0.2">
      <c r="A41">
        <v>12</v>
      </c>
      <c r="C41" s="103">
        <f t="shared" si="5"/>
        <v>11</v>
      </c>
      <c r="D41" s="50" t="s">
        <v>170</v>
      </c>
      <c r="E41" s="50" t="s">
        <v>83</v>
      </c>
      <c r="F41" s="50" t="s">
        <v>171</v>
      </c>
      <c r="G41" s="50" t="s">
        <v>73</v>
      </c>
      <c r="H41" s="50" t="s">
        <v>74</v>
      </c>
      <c r="I41" s="50"/>
      <c r="J41" s="50"/>
      <c r="K41">
        <v>2770</v>
      </c>
      <c r="M41" s="51"/>
      <c r="O41" s="51"/>
      <c r="Q41" s="51"/>
      <c r="S41" s="51"/>
      <c r="T41" s="61" t="s">
        <v>208</v>
      </c>
      <c r="U41" s="51" t="s">
        <v>206</v>
      </c>
      <c r="V41" s="51" t="s">
        <v>208</v>
      </c>
      <c r="W41" s="51" t="s">
        <v>207</v>
      </c>
      <c r="X41" s="51" t="s">
        <v>206</v>
      </c>
      <c r="Y41" s="51" t="s">
        <v>206</v>
      </c>
      <c r="Z41" s="51" t="s">
        <v>208</v>
      </c>
      <c r="AA41" s="51" t="s">
        <v>207</v>
      </c>
      <c r="AB41" s="51" t="s">
        <v>203</v>
      </c>
      <c r="AC41" s="51" t="s">
        <v>206</v>
      </c>
      <c r="AD41" s="51" t="s">
        <v>207</v>
      </c>
      <c r="AE41" s="51" t="s">
        <v>207</v>
      </c>
      <c r="AF41" s="51" t="s">
        <v>26</v>
      </c>
      <c r="AG41" s="51" t="s">
        <v>207</v>
      </c>
      <c r="AH41" s="51" t="s">
        <v>208</v>
      </c>
      <c r="AI41" s="51" t="s">
        <v>208</v>
      </c>
      <c r="AJ41" s="51"/>
      <c r="AK41" s="51"/>
      <c r="AL41" s="51"/>
      <c r="AM41" s="51"/>
      <c r="AN41" s="51"/>
      <c r="AO41" s="54"/>
      <c r="AQ41" s="1">
        <f t="shared" si="0"/>
        <v>0</v>
      </c>
      <c r="AS41" s="10">
        <f t="shared" si="1"/>
        <v>13</v>
      </c>
      <c r="AT41" s="10">
        <f t="shared" si="2"/>
        <v>120</v>
      </c>
      <c r="AV41" s="99"/>
      <c r="AX41" s="98"/>
      <c r="AY41" s="98"/>
      <c r="AZ41" s="98">
        <f t="shared" si="3"/>
        <v>0</v>
      </c>
      <c r="BA41" s="98" t="str">
        <f t="shared" si="4"/>
        <v/>
      </c>
    </row>
    <row r="42" spans="1:53" ht="19.5" customHeight="1" x14ac:dyDescent="0.2">
      <c r="A42">
        <v>13</v>
      </c>
      <c r="C42" s="103">
        <f t="shared" si="5"/>
        <v>11</v>
      </c>
      <c r="D42" s="50" t="s">
        <v>216</v>
      </c>
      <c r="E42" s="50"/>
      <c r="F42" s="50"/>
      <c r="G42" s="50" t="s">
        <v>73</v>
      </c>
      <c r="H42" s="50"/>
      <c r="I42" s="50"/>
      <c r="J42" s="50" t="s">
        <v>52</v>
      </c>
      <c r="K42">
        <v>5121</v>
      </c>
      <c r="M42" s="51"/>
      <c r="O42" s="51"/>
      <c r="Q42" s="51"/>
      <c r="S42" s="51"/>
      <c r="T42" s="61" t="s">
        <v>208</v>
      </c>
      <c r="U42" s="51" t="s">
        <v>206</v>
      </c>
      <c r="V42" s="51" t="s">
        <v>208</v>
      </c>
      <c r="W42" s="51" t="s">
        <v>26</v>
      </c>
      <c r="X42" s="51" t="s">
        <v>206</v>
      </c>
      <c r="Y42" s="51" t="s">
        <v>206</v>
      </c>
      <c r="Z42" s="51" t="s">
        <v>208</v>
      </c>
      <c r="AA42" s="51" t="s">
        <v>207</v>
      </c>
      <c r="AB42" s="51" t="s">
        <v>203</v>
      </c>
      <c r="AC42" s="51" t="s">
        <v>206</v>
      </c>
      <c r="AD42" s="51" t="s">
        <v>208</v>
      </c>
      <c r="AE42" s="51" t="s">
        <v>207</v>
      </c>
      <c r="AF42" s="51" t="s">
        <v>207</v>
      </c>
      <c r="AG42" s="51" t="s">
        <v>208</v>
      </c>
      <c r="AH42" s="51" t="s">
        <v>208</v>
      </c>
      <c r="AI42" s="51" t="s">
        <v>208</v>
      </c>
      <c r="AJ42" s="51"/>
      <c r="AK42" s="51"/>
      <c r="AL42" s="51"/>
      <c r="AM42" s="51"/>
      <c r="AN42" s="51"/>
      <c r="AO42" s="54"/>
      <c r="AQ42" s="1">
        <f t="shared" si="0"/>
        <v>0</v>
      </c>
      <c r="AS42" s="10">
        <f t="shared" si="1"/>
        <v>13</v>
      </c>
      <c r="AT42" s="10">
        <f t="shared" si="2"/>
        <v>120</v>
      </c>
      <c r="AV42" s="99"/>
      <c r="AX42" s="98"/>
      <c r="AY42" s="98"/>
      <c r="AZ42" s="98">
        <f t="shared" si="3"/>
        <v>0</v>
      </c>
      <c r="BA42" s="98" t="str">
        <f t="shared" si="4"/>
        <v/>
      </c>
    </row>
    <row r="43" spans="1:53" ht="19.5" customHeight="1" x14ac:dyDescent="0.2">
      <c r="A43">
        <v>14</v>
      </c>
      <c r="C43" s="103">
        <f t="shared" si="5"/>
        <v>14</v>
      </c>
      <c r="D43" s="50" t="s">
        <v>177</v>
      </c>
      <c r="E43" s="50" t="s">
        <v>78</v>
      </c>
      <c r="F43" s="50" t="s">
        <v>131</v>
      </c>
      <c r="G43" s="50" t="s">
        <v>73</v>
      </c>
      <c r="H43" s="50" t="s">
        <v>74</v>
      </c>
      <c r="I43" s="50" t="s">
        <v>86</v>
      </c>
      <c r="J43" s="50"/>
      <c r="K43">
        <v>1248</v>
      </c>
      <c r="M43" s="51"/>
      <c r="O43" s="51"/>
      <c r="Q43" s="51"/>
      <c r="S43" s="51"/>
      <c r="T43" s="61" t="s">
        <v>208</v>
      </c>
      <c r="U43" s="51" t="s">
        <v>206</v>
      </c>
      <c r="V43" s="51" t="s">
        <v>208</v>
      </c>
      <c r="W43" s="51" t="s">
        <v>207</v>
      </c>
      <c r="X43" s="51" t="s">
        <v>206</v>
      </c>
      <c r="Y43" s="51" t="s">
        <v>208</v>
      </c>
      <c r="Z43" s="51" t="s">
        <v>207</v>
      </c>
      <c r="AA43" s="51" t="s">
        <v>207</v>
      </c>
      <c r="AB43" s="51" t="s">
        <v>203</v>
      </c>
      <c r="AC43" s="51" t="s">
        <v>206</v>
      </c>
      <c r="AD43" s="51" t="s">
        <v>207</v>
      </c>
      <c r="AE43" s="51" t="s">
        <v>207</v>
      </c>
      <c r="AF43" s="51" t="s">
        <v>26</v>
      </c>
      <c r="AG43" s="51" t="s">
        <v>207</v>
      </c>
      <c r="AH43" s="51" t="s">
        <v>207</v>
      </c>
      <c r="AI43" s="51" t="s">
        <v>208</v>
      </c>
      <c r="AJ43" s="51"/>
      <c r="AK43" s="51"/>
      <c r="AL43" s="51"/>
      <c r="AM43" s="51"/>
      <c r="AN43" s="51"/>
      <c r="AO43" s="54"/>
      <c r="AQ43" s="1">
        <f t="shared" si="0"/>
        <v>0</v>
      </c>
      <c r="AS43" s="10">
        <f t="shared" si="1"/>
        <v>12</v>
      </c>
      <c r="AT43" s="10">
        <f t="shared" si="2"/>
        <v>120</v>
      </c>
      <c r="AV43" s="99"/>
      <c r="AX43" s="98"/>
      <c r="AY43" s="98"/>
      <c r="AZ43" s="98">
        <f t="shared" si="3"/>
        <v>0</v>
      </c>
      <c r="BA43" s="98" t="str">
        <f t="shared" si="4"/>
        <v/>
      </c>
    </row>
    <row r="44" spans="1:53" ht="19.5" customHeight="1" x14ac:dyDescent="0.2">
      <c r="A44">
        <v>15</v>
      </c>
      <c r="C44" s="103">
        <f t="shared" si="5"/>
        <v>14</v>
      </c>
      <c r="D44" s="50" t="s">
        <v>228</v>
      </c>
      <c r="E44" s="50" t="s">
        <v>229</v>
      </c>
      <c r="F44" s="50" t="s">
        <v>123</v>
      </c>
      <c r="G44" s="50"/>
      <c r="H44" s="50"/>
      <c r="I44" s="50"/>
      <c r="J44" s="50" t="s">
        <v>52</v>
      </c>
      <c r="M44" s="51"/>
      <c r="O44" s="51"/>
      <c r="Q44" s="51"/>
      <c r="S44" s="51"/>
      <c r="T44" s="61" t="s">
        <v>208</v>
      </c>
      <c r="U44" s="51" t="s">
        <v>206</v>
      </c>
      <c r="V44" s="51" t="s">
        <v>207</v>
      </c>
      <c r="W44" s="51" t="s">
        <v>207</v>
      </c>
      <c r="X44" s="51" t="s">
        <v>206</v>
      </c>
      <c r="Y44" s="51" t="s">
        <v>206</v>
      </c>
      <c r="Z44" s="51" t="s">
        <v>207</v>
      </c>
      <c r="AA44" s="51" t="s">
        <v>208</v>
      </c>
      <c r="AB44" s="51" t="s">
        <v>203</v>
      </c>
      <c r="AC44" s="51" t="s">
        <v>206</v>
      </c>
      <c r="AD44" s="51" t="s">
        <v>207</v>
      </c>
      <c r="AE44" s="51" t="s">
        <v>207</v>
      </c>
      <c r="AF44" s="51" t="s">
        <v>207</v>
      </c>
      <c r="AG44" s="51" t="s">
        <v>26</v>
      </c>
      <c r="AH44" s="51" t="s">
        <v>26</v>
      </c>
      <c r="AI44" s="51" t="s">
        <v>208</v>
      </c>
      <c r="AJ44" s="51"/>
      <c r="AK44" s="51"/>
      <c r="AL44" s="51"/>
      <c r="AM44" s="51"/>
      <c r="AN44" s="51"/>
      <c r="AO44" s="54"/>
      <c r="AQ44" s="1">
        <f t="shared" si="0"/>
        <v>0</v>
      </c>
      <c r="AS44" s="10">
        <f t="shared" si="1"/>
        <v>12</v>
      </c>
      <c r="AT44" s="10">
        <f t="shared" si="2"/>
        <v>120</v>
      </c>
      <c r="AV44" s="99"/>
      <c r="AX44" s="98"/>
      <c r="AY44" s="98"/>
      <c r="AZ44" s="98">
        <f t="shared" si="3"/>
        <v>0</v>
      </c>
      <c r="BA44" s="98" t="str">
        <f t="shared" si="4"/>
        <v/>
      </c>
    </row>
    <row r="45" spans="1:53" ht="19.5" customHeight="1" x14ac:dyDescent="0.2">
      <c r="A45">
        <v>16</v>
      </c>
      <c r="C45" s="103">
        <f t="shared" si="5"/>
        <v>16</v>
      </c>
      <c r="D45" s="50" t="s">
        <v>172</v>
      </c>
      <c r="E45" s="50" t="s">
        <v>112</v>
      </c>
      <c r="F45" s="50" t="s">
        <v>171</v>
      </c>
      <c r="G45" s="50" t="s">
        <v>73</v>
      </c>
      <c r="H45" s="50" t="s">
        <v>74</v>
      </c>
      <c r="I45" s="50"/>
      <c r="J45" s="50"/>
      <c r="K45">
        <v>2773</v>
      </c>
      <c r="M45" s="51"/>
      <c r="N45" s="52"/>
      <c r="O45" s="51"/>
      <c r="P45" s="52"/>
      <c r="Q45" s="51"/>
      <c r="R45" s="52"/>
      <c r="S45" s="51"/>
      <c r="T45" s="61" t="s">
        <v>208</v>
      </c>
      <c r="U45" s="51" t="s">
        <v>206</v>
      </c>
      <c r="V45" s="51" t="s">
        <v>208</v>
      </c>
      <c r="W45" s="51" t="s">
        <v>26</v>
      </c>
      <c r="X45" s="51" t="s">
        <v>208</v>
      </c>
      <c r="Y45" s="51" t="s">
        <v>206</v>
      </c>
      <c r="Z45" s="51" t="s">
        <v>208</v>
      </c>
      <c r="AA45" s="51" t="s">
        <v>207</v>
      </c>
      <c r="AB45" s="51" t="s">
        <v>203</v>
      </c>
      <c r="AC45" s="51" t="s">
        <v>206</v>
      </c>
      <c r="AD45" s="51" t="s">
        <v>208</v>
      </c>
      <c r="AE45" s="51" t="s">
        <v>207</v>
      </c>
      <c r="AF45" s="51" t="s">
        <v>26</v>
      </c>
      <c r="AG45" s="51" t="s">
        <v>208</v>
      </c>
      <c r="AH45" s="51" t="s">
        <v>208</v>
      </c>
      <c r="AI45" s="51" t="s">
        <v>208</v>
      </c>
      <c r="AJ45" s="51"/>
      <c r="AK45" s="51"/>
      <c r="AL45" s="51"/>
      <c r="AM45" s="51"/>
      <c r="AN45" s="51"/>
      <c r="AO45" s="54"/>
      <c r="AQ45" s="1">
        <f t="shared" si="0"/>
        <v>0</v>
      </c>
      <c r="AS45" s="10">
        <f t="shared" si="1"/>
        <v>11</v>
      </c>
      <c r="AT45" s="10">
        <f t="shared" si="2"/>
        <v>120</v>
      </c>
      <c r="AV45" s="99"/>
      <c r="AX45" s="98"/>
      <c r="AY45" s="98"/>
      <c r="AZ45" s="98">
        <f t="shared" si="3"/>
        <v>0</v>
      </c>
      <c r="BA45" s="98" t="str">
        <f t="shared" si="4"/>
        <v/>
      </c>
    </row>
    <row r="46" spans="1:53" ht="19.5" customHeight="1" x14ac:dyDescent="0.2">
      <c r="A46">
        <v>17</v>
      </c>
      <c r="C46" s="103">
        <f t="shared" si="5"/>
        <v>16</v>
      </c>
      <c r="D46" s="50" t="s">
        <v>180</v>
      </c>
      <c r="E46" s="50" t="s">
        <v>181</v>
      </c>
      <c r="F46" s="50" t="s">
        <v>140</v>
      </c>
      <c r="G46" s="50" t="s">
        <v>73</v>
      </c>
      <c r="H46" s="50" t="s">
        <v>74</v>
      </c>
      <c r="I46" s="50" t="s">
        <v>86</v>
      </c>
      <c r="J46" s="50"/>
      <c r="K46">
        <v>3190</v>
      </c>
      <c r="M46" s="51"/>
      <c r="O46" s="51"/>
      <c r="Q46" s="51"/>
      <c r="S46" s="51"/>
      <c r="T46" s="61" t="s">
        <v>208</v>
      </c>
      <c r="U46" s="51" t="s">
        <v>206</v>
      </c>
      <c r="V46" s="51" t="s">
        <v>208</v>
      </c>
      <c r="W46" s="51" t="s">
        <v>207</v>
      </c>
      <c r="X46" s="51" t="s">
        <v>206</v>
      </c>
      <c r="Y46" s="51" t="s">
        <v>206</v>
      </c>
      <c r="Z46" s="51" t="s">
        <v>207</v>
      </c>
      <c r="AA46" s="51" t="s">
        <v>26</v>
      </c>
      <c r="AB46" s="51" t="s">
        <v>26</v>
      </c>
      <c r="AC46" s="51" t="s">
        <v>206</v>
      </c>
      <c r="AD46" s="51" t="s">
        <v>208</v>
      </c>
      <c r="AE46" s="51" t="s">
        <v>207</v>
      </c>
      <c r="AF46" s="51" t="s">
        <v>207</v>
      </c>
      <c r="AG46" s="51" t="s">
        <v>26</v>
      </c>
      <c r="AH46" s="51" t="s">
        <v>207</v>
      </c>
      <c r="AI46" s="51" t="s">
        <v>208</v>
      </c>
      <c r="AJ46" s="51"/>
      <c r="AK46" s="51"/>
      <c r="AL46" s="51"/>
      <c r="AM46" s="51"/>
      <c r="AN46" s="51"/>
      <c r="AO46" s="54"/>
      <c r="AQ46" s="1">
        <f t="shared" si="0"/>
        <v>0</v>
      </c>
      <c r="AS46" s="10">
        <f t="shared" si="1"/>
        <v>11</v>
      </c>
      <c r="AT46" s="10">
        <f t="shared" si="2"/>
        <v>120</v>
      </c>
      <c r="AV46" s="99"/>
      <c r="AX46" s="98"/>
      <c r="AY46" s="98"/>
      <c r="AZ46" s="98">
        <f t="shared" si="3"/>
        <v>0</v>
      </c>
      <c r="BA46" s="98" t="str">
        <f t="shared" si="4"/>
        <v/>
      </c>
    </row>
    <row r="47" spans="1:53" ht="19.5" customHeight="1" x14ac:dyDescent="0.2">
      <c r="A47">
        <v>18</v>
      </c>
      <c r="C47" s="103">
        <f t="shared" si="5"/>
        <v>16</v>
      </c>
      <c r="D47" s="103" t="s">
        <v>220</v>
      </c>
      <c r="E47" s="50"/>
      <c r="F47" s="50"/>
      <c r="G47" s="50"/>
      <c r="H47" s="50"/>
      <c r="I47" s="50"/>
      <c r="J47" s="50" t="s">
        <v>52</v>
      </c>
      <c r="K47">
        <v>1066</v>
      </c>
      <c r="M47" s="51"/>
      <c r="O47" s="51"/>
      <c r="Q47" s="51"/>
      <c r="S47" s="51"/>
      <c r="T47" s="61" t="s">
        <v>208</v>
      </c>
      <c r="U47" s="51" t="s">
        <v>206</v>
      </c>
      <c r="V47" s="51" t="s">
        <v>208</v>
      </c>
      <c r="W47" s="51" t="s">
        <v>207</v>
      </c>
      <c r="X47" s="51" t="s">
        <v>208</v>
      </c>
      <c r="Y47" s="51" t="s">
        <v>206</v>
      </c>
      <c r="Z47" s="51" t="s">
        <v>208</v>
      </c>
      <c r="AA47" s="51" t="s">
        <v>208</v>
      </c>
      <c r="AB47" s="51" t="s">
        <v>203</v>
      </c>
      <c r="AC47" s="51" t="s">
        <v>206</v>
      </c>
      <c r="AD47" s="51" t="s">
        <v>207</v>
      </c>
      <c r="AE47" s="51" t="s">
        <v>207</v>
      </c>
      <c r="AF47" s="51" t="s">
        <v>26</v>
      </c>
      <c r="AG47" s="51" t="s">
        <v>207</v>
      </c>
      <c r="AH47" s="51" t="s">
        <v>208</v>
      </c>
      <c r="AI47" s="51" t="s">
        <v>208</v>
      </c>
      <c r="AJ47" s="51"/>
      <c r="AK47" s="51"/>
      <c r="AL47" s="51"/>
      <c r="AM47" s="51"/>
      <c r="AN47" s="51"/>
      <c r="AO47" s="54"/>
      <c r="AQ47" s="1">
        <f t="shared" si="0"/>
        <v>0</v>
      </c>
      <c r="AS47" s="10">
        <f t="shared" si="1"/>
        <v>11</v>
      </c>
      <c r="AT47" s="10">
        <f t="shared" si="2"/>
        <v>120</v>
      </c>
      <c r="AV47" s="99"/>
      <c r="AX47" s="98"/>
      <c r="AY47" s="98"/>
      <c r="AZ47" s="98">
        <f t="shared" si="3"/>
        <v>0</v>
      </c>
      <c r="BA47" s="98" t="str">
        <f t="shared" si="4"/>
        <v/>
      </c>
    </row>
    <row r="48" spans="1:53" ht="19.5" customHeight="1" x14ac:dyDescent="0.2">
      <c r="A48">
        <v>19</v>
      </c>
      <c r="C48" s="103">
        <f t="shared" si="5"/>
        <v>16</v>
      </c>
      <c r="D48" s="50" t="s">
        <v>167</v>
      </c>
      <c r="E48" s="50"/>
      <c r="F48" s="50" t="s">
        <v>168</v>
      </c>
      <c r="G48" s="50" t="s">
        <v>73</v>
      </c>
      <c r="H48" s="50" t="s">
        <v>74</v>
      </c>
      <c r="I48" s="50"/>
      <c r="J48" s="50"/>
      <c r="K48">
        <v>0</v>
      </c>
      <c r="M48" s="51"/>
      <c r="O48" s="51"/>
      <c r="Q48" s="51"/>
      <c r="S48" s="51"/>
      <c r="T48" s="61" t="s">
        <v>208</v>
      </c>
      <c r="U48" s="51" t="s">
        <v>208</v>
      </c>
      <c r="V48" s="51" t="s">
        <v>208</v>
      </c>
      <c r="W48" s="51" t="s">
        <v>26</v>
      </c>
      <c r="X48" s="51" t="s">
        <v>206</v>
      </c>
      <c r="Y48" s="51" t="s">
        <v>208</v>
      </c>
      <c r="Z48" s="51" t="s">
        <v>207</v>
      </c>
      <c r="AA48" s="51" t="s">
        <v>207</v>
      </c>
      <c r="AB48" s="51" t="s">
        <v>203</v>
      </c>
      <c r="AC48" s="51" t="s">
        <v>206</v>
      </c>
      <c r="AD48" s="51" t="s">
        <v>207</v>
      </c>
      <c r="AE48" s="51" t="s">
        <v>207</v>
      </c>
      <c r="AF48" s="51" t="s">
        <v>26</v>
      </c>
      <c r="AG48" s="51" t="s">
        <v>207</v>
      </c>
      <c r="AH48" s="51" t="s">
        <v>208</v>
      </c>
      <c r="AI48" s="51" t="s">
        <v>208</v>
      </c>
      <c r="AJ48" s="51"/>
      <c r="AK48" s="51"/>
      <c r="AL48" s="51"/>
      <c r="AM48" s="51"/>
      <c r="AN48" s="51"/>
      <c r="AO48" s="54"/>
      <c r="AQ48" s="1">
        <f t="shared" si="0"/>
        <v>0</v>
      </c>
      <c r="AS48" s="10">
        <f t="shared" si="1"/>
        <v>11</v>
      </c>
      <c r="AT48" s="10">
        <f t="shared" si="2"/>
        <v>120</v>
      </c>
      <c r="AV48" s="99"/>
      <c r="AX48" s="98"/>
      <c r="AY48" s="98"/>
      <c r="AZ48" s="98">
        <f t="shared" si="3"/>
        <v>0</v>
      </c>
      <c r="BA48" s="98" t="str">
        <f t="shared" si="4"/>
        <v/>
      </c>
    </row>
    <row r="49" spans="1:53" ht="19.5" customHeight="1" x14ac:dyDescent="0.2">
      <c r="A49">
        <v>20</v>
      </c>
      <c r="C49" s="103">
        <f t="shared" si="5"/>
        <v>20</v>
      </c>
      <c r="D49" s="50" t="s">
        <v>224</v>
      </c>
      <c r="E49" s="50"/>
      <c r="F49" s="50"/>
      <c r="G49" s="50"/>
      <c r="H49" s="50"/>
      <c r="I49" s="50"/>
      <c r="J49" s="50" t="s">
        <v>52</v>
      </c>
      <c r="M49" s="51"/>
      <c r="O49" s="51"/>
      <c r="Q49" s="51"/>
      <c r="S49" s="51"/>
      <c r="T49" s="61" t="s">
        <v>208</v>
      </c>
      <c r="U49" s="51" t="s">
        <v>207</v>
      </c>
      <c r="V49" s="51" t="s">
        <v>208</v>
      </c>
      <c r="W49" s="51" t="s">
        <v>207</v>
      </c>
      <c r="X49" s="51" t="s">
        <v>206</v>
      </c>
      <c r="Y49" s="51" t="s">
        <v>206</v>
      </c>
      <c r="Z49" s="51" t="s">
        <v>208</v>
      </c>
      <c r="AA49" s="51" t="s">
        <v>207</v>
      </c>
      <c r="AB49" s="51" t="s">
        <v>225</v>
      </c>
      <c r="AC49" s="51" t="s">
        <v>225</v>
      </c>
      <c r="AD49" s="51" t="s">
        <v>225</v>
      </c>
      <c r="AE49" s="51" t="s">
        <v>207</v>
      </c>
      <c r="AF49" s="51" t="s">
        <v>207</v>
      </c>
      <c r="AG49" s="51" t="s">
        <v>207</v>
      </c>
      <c r="AH49" s="51" t="s">
        <v>208</v>
      </c>
      <c r="AI49" s="51" t="s">
        <v>208</v>
      </c>
      <c r="AJ49" s="51"/>
      <c r="AK49" s="51"/>
      <c r="AL49" s="51"/>
      <c r="AM49" s="51"/>
      <c r="AN49" s="51"/>
      <c r="AO49" s="54"/>
      <c r="AQ49" s="1">
        <f t="shared" si="0"/>
        <v>0</v>
      </c>
      <c r="AS49" s="10">
        <f t="shared" si="1"/>
        <v>10</v>
      </c>
      <c r="AT49" s="10">
        <f t="shared" si="2"/>
        <v>120</v>
      </c>
      <c r="AV49" s="99"/>
      <c r="AX49" s="98"/>
      <c r="AY49" s="98"/>
      <c r="AZ49" s="98">
        <f t="shared" si="3"/>
        <v>0</v>
      </c>
      <c r="BA49" s="98" t="str">
        <f t="shared" si="4"/>
        <v/>
      </c>
    </row>
    <row r="50" spans="1:53" ht="19.5" customHeight="1" x14ac:dyDescent="0.2">
      <c r="A50">
        <v>21</v>
      </c>
      <c r="C50" s="103">
        <f t="shared" si="5"/>
        <v>21</v>
      </c>
      <c r="D50" s="50" t="s">
        <v>213</v>
      </c>
      <c r="E50" s="50" t="s">
        <v>41</v>
      </c>
      <c r="F50" s="50" t="s">
        <v>214</v>
      </c>
      <c r="G50" s="50" t="s">
        <v>73</v>
      </c>
      <c r="H50" s="50" t="s">
        <v>74</v>
      </c>
      <c r="I50" s="50"/>
      <c r="J50" s="50" t="s">
        <v>52</v>
      </c>
      <c r="M50" s="51"/>
      <c r="O50" s="51"/>
      <c r="Q50" s="51"/>
      <c r="S50" s="51"/>
      <c r="T50" s="61" t="s">
        <v>208</v>
      </c>
      <c r="U50" s="51" t="s">
        <v>207</v>
      </c>
      <c r="V50" s="51" t="s">
        <v>207</v>
      </c>
      <c r="W50" s="51" t="s">
        <v>26</v>
      </c>
      <c r="X50" s="51" t="s">
        <v>208</v>
      </c>
      <c r="Y50" s="51" t="s">
        <v>206</v>
      </c>
      <c r="Z50" s="51" t="s">
        <v>208</v>
      </c>
      <c r="AA50" s="51" t="s">
        <v>207</v>
      </c>
      <c r="AB50" s="51" t="s">
        <v>208</v>
      </c>
      <c r="AC50" s="51" t="s">
        <v>206</v>
      </c>
      <c r="AD50" s="51" t="s">
        <v>208</v>
      </c>
      <c r="AE50" s="51" t="s">
        <v>206</v>
      </c>
      <c r="AF50" s="51" t="s">
        <v>26</v>
      </c>
      <c r="AG50" s="51" t="s">
        <v>207</v>
      </c>
      <c r="AH50" s="51" t="s">
        <v>207</v>
      </c>
      <c r="AI50" s="51" t="s">
        <v>207</v>
      </c>
      <c r="AJ50" s="51"/>
      <c r="AK50" s="51"/>
      <c r="AL50" s="51"/>
      <c r="AM50" s="51"/>
      <c r="AN50" s="51"/>
      <c r="AO50" s="54"/>
      <c r="AQ50" s="1">
        <f t="shared" si="0"/>
        <v>0</v>
      </c>
      <c r="AS50" s="10">
        <f t="shared" si="1"/>
        <v>4</v>
      </c>
      <c r="AT50" s="10">
        <f t="shared" si="2"/>
        <v>120</v>
      </c>
      <c r="AV50" s="99"/>
      <c r="AX50" s="98"/>
      <c r="AY50" s="98"/>
      <c r="AZ50" s="98">
        <f t="shared" si="3"/>
        <v>0</v>
      </c>
      <c r="BA50" s="98" t="str">
        <f t="shared" si="4"/>
        <v/>
      </c>
    </row>
    <row r="51" spans="1:53" ht="19.5" customHeight="1" x14ac:dyDescent="0.2">
      <c r="A51">
        <v>22</v>
      </c>
      <c r="C51" s="103">
        <f t="shared" si="5"/>
        <v>21</v>
      </c>
      <c r="D51" s="50" t="s">
        <v>221</v>
      </c>
      <c r="E51" s="50"/>
      <c r="F51" s="50"/>
      <c r="G51" s="50"/>
      <c r="H51" s="50"/>
      <c r="I51" s="50"/>
      <c r="J51" s="50" t="s">
        <v>52</v>
      </c>
      <c r="M51" s="51"/>
      <c r="O51" s="51"/>
      <c r="Q51" s="51"/>
      <c r="S51" s="51"/>
      <c r="T51" s="61" t="s">
        <v>205</v>
      </c>
      <c r="U51" s="51" t="s">
        <v>203</v>
      </c>
      <c r="V51" s="51" t="s">
        <v>26</v>
      </c>
      <c r="W51" s="51" t="s">
        <v>26</v>
      </c>
      <c r="X51" s="51" t="s">
        <v>207</v>
      </c>
      <c r="Y51" s="51" t="s">
        <v>206</v>
      </c>
      <c r="Z51" s="51" t="s">
        <v>208</v>
      </c>
      <c r="AA51" s="51" t="s">
        <v>208</v>
      </c>
      <c r="AB51" s="51" t="s">
        <v>203</v>
      </c>
      <c r="AC51" s="51" t="s">
        <v>207</v>
      </c>
      <c r="AD51" s="51" t="s">
        <v>208</v>
      </c>
      <c r="AE51" s="51" t="s">
        <v>208</v>
      </c>
      <c r="AF51" s="51" t="s">
        <v>26</v>
      </c>
      <c r="AG51" s="51" t="s">
        <v>208</v>
      </c>
      <c r="AH51" s="51" t="s">
        <v>207</v>
      </c>
      <c r="AI51" s="51" t="s">
        <v>208</v>
      </c>
      <c r="AJ51" s="51"/>
      <c r="AK51" s="51"/>
      <c r="AL51" s="51"/>
      <c r="AM51" s="51"/>
      <c r="AN51" s="51"/>
      <c r="AO51" s="54"/>
      <c r="AQ51" s="1">
        <f t="shared" si="0"/>
        <v>0</v>
      </c>
      <c r="AS51" s="10">
        <f t="shared" si="1"/>
        <v>4</v>
      </c>
      <c r="AT51" s="10">
        <f t="shared" si="2"/>
        <v>120</v>
      </c>
      <c r="AV51" s="99"/>
      <c r="AX51" s="98"/>
      <c r="AY51" s="98"/>
      <c r="AZ51" s="98">
        <f t="shared" si="3"/>
        <v>0</v>
      </c>
      <c r="BA51" s="98" t="str">
        <f t="shared" si="4"/>
        <v/>
      </c>
    </row>
    <row r="52" spans="1:53" ht="19.5" customHeight="1" x14ac:dyDescent="0.2">
      <c r="A52">
        <v>23</v>
      </c>
      <c r="C52" s="103">
        <f t="shared" si="5"/>
        <v>23</v>
      </c>
      <c r="D52" s="50" t="s">
        <v>173</v>
      </c>
      <c r="E52" s="50" t="s">
        <v>137</v>
      </c>
      <c r="F52" s="50" t="s">
        <v>117</v>
      </c>
      <c r="G52" s="50" t="s">
        <v>73</v>
      </c>
      <c r="H52" s="50" t="s">
        <v>74</v>
      </c>
      <c r="I52" s="50"/>
      <c r="J52" s="50"/>
      <c r="K52">
        <v>2312</v>
      </c>
      <c r="M52" s="56"/>
      <c r="N52" s="52"/>
      <c r="O52" s="51"/>
      <c r="P52" s="52"/>
      <c r="Q52" s="51"/>
      <c r="R52" s="52"/>
      <c r="S52" s="51"/>
      <c r="T52" s="61" t="s">
        <v>25</v>
      </c>
      <c r="U52" s="51" t="s">
        <v>25</v>
      </c>
      <c r="V52" s="51" t="s">
        <v>25</v>
      </c>
      <c r="W52" s="51" t="s">
        <v>25</v>
      </c>
      <c r="X52" s="51" t="s">
        <v>25</v>
      </c>
      <c r="Y52" s="51" t="s">
        <v>25</v>
      </c>
      <c r="Z52" s="51" t="s">
        <v>25</v>
      </c>
      <c r="AA52" s="51" t="s">
        <v>25</v>
      </c>
      <c r="AB52" s="51" t="s">
        <v>25</v>
      </c>
      <c r="AC52" s="51" t="s">
        <v>25</v>
      </c>
      <c r="AD52" s="51" t="s">
        <v>25</v>
      </c>
      <c r="AE52" s="51" t="s">
        <v>25</v>
      </c>
      <c r="AF52" s="51" t="s">
        <v>25</v>
      </c>
      <c r="AG52" s="51" t="s">
        <v>25</v>
      </c>
      <c r="AH52" s="51" t="s">
        <v>25</v>
      </c>
      <c r="AI52" s="51" t="s">
        <v>25</v>
      </c>
      <c r="AJ52" s="51"/>
      <c r="AK52" s="51"/>
      <c r="AL52" s="51"/>
      <c r="AM52" s="51"/>
      <c r="AN52" s="51"/>
      <c r="AO52" s="54"/>
      <c r="AQ52" s="1">
        <f t="shared" si="0"/>
        <v>0</v>
      </c>
      <c r="AS52" s="10">
        <f t="shared" si="1"/>
        <v>0</v>
      </c>
      <c r="AT52" s="10">
        <f t="shared" si="2"/>
        <v>120</v>
      </c>
      <c r="AV52" s="99"/>
      <c r="AX52" s="98"/>
      <c r="AY52" s="98"/>
      <c r="AZ52" s="98">
        <f t="shared" si="3"/>
        <v>0</v>
      </c>
      <c r="BA52" s="98" t="str">
        <f t="shared" si="4"/>
        <v/>
      </c>
    </row>
    <row r="53" spans="1:53" ht="19.5" customHeight="1" x14ac:dyDescent="0.2">
      <c r="A53">
        <v>24</v>
      </c>
      <c r="C53" s="103">
        <f t="shared" si="5"/>
        <v>23</v>
      </c>
      <c r="D53" s="50" t="s">
        <v>174</v>
      </c>
      <c r="E53" s="50" t="s">
        <v>175</v>
      </c>
      <c r="F53" s="50" t="s">
        <v>176</v>
      </c>
      <c r="G53" s="50" t="s">
        <v>73</v>
      </c>
      <c r="H53" s="50" t="s">
        <v>74</v>
      </c>
      <c r="I53" s="50"/>
      <c r="J53" s="50"/>
      <c r="K53">
        <v>2673</v>
      </c>
      <c r="M53" s="51"/>
      <c r="O53" s="51"/>
      <c r="Q53" s="51"/>
      <c r="S53" s="51"/>
      <c r="T53" s="61" t="s">
        <v>25</v>
      </c>
      <c r="U53" s="51" t="s">
        <v>25</v>
      </c>
      <c r="V53" s="51" t="s">
        <v>25</v>
      </c>
      <c r="W53" s="51" t="s">
        <v>25</v>
      </c>
      <c r="X53" s="51" t="s">
        <v>25</v>
      </c>
      <c r="Y53" s="51" t="s">
        <v>25</v>
      </c>
      <c r="Z53" s="51" t="s">
        <v>25</v>
      </c>
      <c r="AA53" s="51" t="s">
        <v>25</v>
      </c>
      <c r="AB53" s="51" t="s">
        <v>25</v>
      </c>
      <c r="AC53" s="51" t="s">
        <v>25</v>
      </c>
      <c r="AD53" s="51" t="s">
        <v>25</v>
      </c>
      <c r="AE53" s="51" t="s">
        <v>25</v>
      </c>
      <c r="AF53" s="51" t="s">
        <v>25</v>
      </c>
      <c r="AG53" s="51" t="s">
        <v>25</v>
      </c>
      <c r="AH53" s="51" t="s">
        <v>25</v>
      </c>
      <c r="AI53" s="51" t="s">
        <v>25</v>
      </c>
      <c r="AJ53" s="51"/>
      <c r="AK53" s="51"/>
      <c r="AL53" s="51"/>
      <c r="AM53" s="51"/>
      <c r="AN53" s="51"/>
      <c r="AO53" s="54"/>
      <c r="AQ53" s="1">
        <f t="shared" si="0"/>
        <v>0</v>
      </c>
      <c r="AS53" s="10">
        <f t="shared" si="1"/>
        <v>0</v>
      </c>
      <c r="AT53" s="10">
        <f t="shared" si="2"/>
        <v>120</v>
      </c>
      <c r="AV53" s="99"/>
      <c r="AX53" s="98"/>
      <c r="AY53" s="98"/>
      <c r="AZ53" s="98">
        <f t="shared" si="3"/>
        <v>0</v>
      </c>
      <c r="BA53" s="98" t="str">
        <f t="shared" si="4"/>
        <v/>
      </c>
    </row>
    <row r="54" spans="1:53" ht="19.5" customHeight="1" x14ac:dyDescent="0.2">
      <c r="A54">
        <v>25</v>
      </c>
      <c r="C54" s="103">
        <f t="shared" si="5"/>
        <v>23</v>
      </c>
      <c r="D54" s="50" t="s">
        <v>182</v>
      </c>
      <c r="E54" s="50" t="s">
        <v>183</v>
      </c>
      <c r="F54" s="50" t="s">
        <v>184</v>
      </c>
      <c r="G54" s="50" t="s">
        <v>73</v>
      </c>
      <c r="H54" s="50" t="s">
        <v>74</v>
      </c>
      <c r="I54" s="50"/>
      <c r="J54" s="50"/>
      <c r="K54">
        <v>1529</v>
      </c>
      <c r="M54" s="51"/>
      <c r="O54" s="51"/>
      <c r="Q54" s="51"/>
      <c r="S54" s="51"/>
      <c r="T54" s="61" t="s">
        <v>25</v>
      </c>
      <c r="U54" s="51" t="s">
        <v>25</v>
      </c>
      <c r="V54" s="51" t="s">
        <v>25</v>
      </c>
      <c r="W54" s="51" t="s">
        <v>25</v>
      </c>
      <c r="X54" s="51" t="s">
        <v>25</v>
      </c>
      <c r="Y54" s="51" t="s">
        <v>25</v>
      </c>
      <c r="Z54" s="51" t="s">
        <v>25</v>
      </c>
      <c r="AA54" s="51" t="s">
        <v>25</v>
      </c>
      <c r="AB54" s="51" t="s">
        <v>25</v>
      </c>
      <c r="AC54" s="51" t="s">
        <v>25</v>
      </c>
      <c r="AD54" s="51" t="s">
        <v>25</v>
      </c>
      <c r="AE54" s="51" t="s">
        <v>25</v>
      </c>
      <c r="AF54" s="51" t="s">
        <v>25</v>
      </c>
      <c r="AG54" s="51" t="s">
        <v>25</v>
      </c>
      <c r="AH54" s="51" t="s">
        <v>25</v>
      </c>
      <c r="AI54" s="51" t="s">
        <v>25</v>
      </c>
      <c r="AJ54" s="51"/>
      <c r="AK54" s="51"/>
      <c r="AL54" s="51"/>
      <c r="AM54" s="51"/>
      <c r="AN54" s="51"/>
      <c r="AO54" s="54"/>
      <c r="AQ54" s="1">
        <f t="shared" si="0"/>
        <v>0</v>
      </c>
      <c r="AS54" s="10">
        <f t="shared" si="1"/>
        <v>0</v>
      </c>
      <c r="AT54" s="10">
        <f t="shared" si="2"/>
        <v>120</v>
      </c>
      <c r="AV54" s="99"/>
      <c r="AX54" s="98"/>
      <c r="AY54" s="98"/>
      <c r="AZ54" s="98">
        <f t="shared" si="3"/>
        <v>0</v>
      </c>
      <c r="BA54" s="98" t="str">
        <f t="shared" si="4"/>
        <v/>
      </c>
    </row>
    <row r="55" spans="1:53" ht="19.5" customHeight="1" x14ac:dyDescent="0.2">
      <c r="A55">
        <v>26</v>
      </c>
      <c r="C55" s="103">
        <f t="shared" si="5"/>
        <v>23</v>
      </c>
      <c r="D55" s="50" t="s">
        <v>185</v>
      </c>
      <c r="E55" s="50"/>
      <c r="F55" s="50" t="s">
        <v>131</v>
      </c>
      <c r="G55" s="50" t="s">
        <v>73</v>
      </c>
      <c r="H55" s="50" t="s">
        <v>74</v>
      </c>
      <c r="I55" s="50"/>
      <c r="J55" s="50"/>
      <c r="K55">
        <v>1656</v>
      </c>
      <c r="M55" s="51"/>
      <c r="O55" s="51"/>
      <c r="Q55" s="51"/>
      <c r="S55" s="51"/>
      <c r="T55" s="61" t="s">
        <v>25</v>
      </c>
      <c r="U55" s="51" t="s">
        <v>25</v>
      </c>
      <c r="V55" s="51" t="s">
        <v>25</v>
      </c>
      <c r="W55" s="51" t="s">
        <v>25</v>
      </c>
      <c r="X55" s="51" t="s">
        <v>25</v>
      </c>
      <c r="Y55" s="51" t="s">
        <v>25</v>
      </c>
      <c r="Z55" s="51" t="s">
        <v>25</v>
      </c>
      <c r="AA55" s="51" t="s">
        <v>25</v>
      </c>
      <c r="AB55" s="51" t="s">
        <v>25</v>
      </c>
      <c r="AC55" s="51" t="s">
        <v>25</v>
      </c>
      <c r="AD55" s="51" t="s">
        <v>25</v>
      </c>
      <c r="AE55" s="51" t="s">
        <v>25</v>
      </c>
      <c r="AF55" s="51" t="s">
        <v>25</v>
      </c>
      <c r="AG55" s="51" t="s">
        <v>25</v>
      </c>
      <c r="AH55" s="51" t="s">
        <v>25</v>
      </c>
      <c r="AI55" s="51" t="s">
        <v>25</v>
      </c>
      <c r="AJ55" s="51"/>
      <c r="AK55" s="51"/>
      <c r="AL55" s="51"/>
      <c r="AM55" s="51"/>
      <c r="AN55" s="51"/>
      <c r="AO55" s="54"/>
      <c r="AQ55" s="1">
        <f t="shared" si="0"/>
        <v>0</v>
      </c>
      <c r="AS55" s="10">
        <f t="shared" si="1"/>
        <v>0</v>
      </c>
      <c r="AT55" s="10">
        <f t="shared" si="2"/>
        <v>120</v>
      </c>
      <c r="AV55" s="99"/>
      <c r="AX55" s="98"/>
      <c r="AY55" s="98"/>
      <c r="AZ55" s="98">
        <f t="shared" si="3"/>
        <v>0</v>
      </c>
      <c r="BA55" s="98" t="str">
        <f t="shared" si="4"/>
        <v/>
      </c>
    </row>
    <row r="56" spans="1:53" ht="19.5" customHeight="1" x14ac:dyDescent="0.2">
      <c r="A56">
        <v>27</v>
      </c>
      <c r="C56" s="103">
        <f t="shared" si="5"/>
        <v>23</v>
      </c>
      <c r="D56" s="50" t="s">
        <v>187</v>
      </c>
      <c r="E56" s="50" t="s">
        <v>105</v>
      </c>
      <c r="F56" s="50" t="s">
        <v>89</v>
      </c>
      <c r="G56" s="50" t="s">
        <v>73</v>
      </c>
      <c r="H56" s="50" t="s">
        <v>74</v>
      </c>
      <c r="I56" s="50"/>
      <c r="J56" s="50"/>
      <c r="K56">
        <v>1776</v>
      </c>
      <c r="M56" s="51"/>
      <c r="O56" s="51"/>
      <c r="Q56" s="51"/>
      <c r="S56" s="51"/>
      <c r="T56" s="61" t="s">
        <v>25</v>
      </c>
      <c r="U56" s="51" t="s">
        <v>25</v>
      </c>
      <c r="V56" s="51" t="s">
        <v>25</v>
      </c>
      <c r="W56" s="51" t="s">
        <v>25</v>
      </c>
      <c r="X56" s="51" t="s">
        <v>25</v>
      </c>
      <c r="Y56" s="51" t="s">
        <v>25</v>
      </c>
      <c r="Z56" s="51" t="s">
        <v>25</v>
      </c>
      <c r="AA56" s="51" t="s">
        <v>25</v>
      </c>
      <c r="AB56" s="51" t="s">
        <v>25</v>
      </c>
      <c r="AC56" s="51" t="s">
        <v>25</v>
      </c>
      <c r="AD56" s="51" t="s">
        <v>25</v>
      </c>
      <c r="AE56" s="51" t="s">
        <v>25</v>
      </c>
      <c r="AF56" s="51" t="s">
        <v>25</v>
      </c>
      <c r="AG56" s="51" t="s">
        <v>25</v>
      </c>
      <c r="AH56" s="51" t="s">
        <v>25</v>
      </c>
      <c r="AI56" s="51" t="s">
        <v>25</v>
      </c>
      <c r="AJ56" s="51"/>
      <c r="AK56" s="51"/>
      <c r="AL56" s="51"/>
      <c r="AM56" s="51"/>
      <c r="AN56" s="51"/>
      <c r="AO56" s="54"/>
      <c r="AQ56" s="1">
        <f t="shared" si="0"/>
        <v>0</v>
      </c>
      <c r="AS56" s="10">
        <f t="shared" si="1"/>
        <v>0</v>
      </c>
      <c r="AT56" s="10">
        <f t="shared" si="2"/>
        <v>120</v>
      </c>
      <c r="AV56" s="99"/>
      <c r="AX56" s="98"/>
      <c r="AY56" s="98"/>
      <c r="AZ56" s="98">
        <f t="shared" si="3"/>
        <v>0</v>
      </c>
      <c r="BA56" s="98" t="str">
        <f t="shared" si="4"/>
        <v/>
      </c>
    </row>
    <row r="57" spans="1:53" ht="19.5" customHeight="1" x14ac:dyDescent="0.2">
      <c r="A57">
        <v>28</v>
      </c>
      <c r="C57" s="103">
        <f t="shared" si="5"/>
        <v>23</v>
      </c>
      <c r="D57" s="50" t="s">
        <v>188</v>
      </c>
      <c r="E57" s="50" t="s">
        <v>152</v>
      </c>
      <c r="F57" s="50" t="s">
        <v>89</v>
      </c>
      <c r="G57" s="50" t="s">
        <v>73</v>
      </c>
      <c r="H57" s="50" t="s">
        <v>74</v>
      </c>
      <c r="I57" s="50" t="s">
        <v>86</v>
      </c>
      <c r="J57" s="50"/>
      <c r="K57">
        <v>489</v>
      </c>
      <c r="M57" s="51"/>
      <c r="O57" s="51"/>
      <c r="Q57" s="51"/>
      <c r="S57" s="51"/>
      <c r="T57" s="61" t="s">
        <v>25</v>
      </c>
      <c r="U57" s="51" t="s">
        <v>25</v>
      </c>
      <c r="V57" s="51" t="s">
        <v>25</v>
      </c>
      <c r="W57" s="51" t="s">
        <v>25</v>
      </c>
      <c r="X57" s="51" t="s">
        <v>25</v>
      </c>
      <c r="Y57" s="51" t="s">
        <v>25</v>
      </c>
      <c r="Z57" s="51" t="s">
        <v>25</v>
      </c>
      <c r="AA57" s="51" t="s">
        <v>25</v>
      </c>
      <c r="AB57" s="51" t="s">
        <v>25</v>
      </c>
      <c r="AC57" s="51" t="s">
        <v>25</v>
      </c>
      <c r="AD57" s="51" t="s">
        <v>25</v>
      </c>
      <c r="AE57" s="51" t="s">
        <v>25</v>
      </c>
      <c r="AF57" s="51" t="s">
        <v>25</v>
      </c>
      <c r="AG57" s="51" t="s">
        <v>25</v>
      </c>
      <c r="AH57" s="51" t="s">
        <v>25</v>
      </c>
      <c r="AI57" s="51" t="s">
        <v>25</v>
      </c>
      <c r="AJ57" s="51"/>
      <c r="AK57" s="51"/>
      <c r="AL57" s="51"/>
      <c r="AM57" s="51"/>
      <c r="AN57" s="51"/>
      <c r="AO57" s="54"/>
      <c r="AQ57" s="1">
        <f t="shared" si="0"/>
        <v>0</v>
      </c>
      <c r="AS57" s="10">
        <f t="shared" si="1"/>
        <v>0</v>
      </c>
      <c r="AT57" s="10">
        <f t="shared" si="2"/>
        <v>120</v>
      </c>
      <c r="AV57" s="99"/>
      <c r="AX57" s="98"/>
      <c r="AY57" s="98"/>
      <c r="AZ57" s="98">
        <f t="shared" si="3"/>
        <v>0</v>
      </c>
      <c r="BA57" s="98" t="str">
        <f t="shared" si="4"/>
        <v/>
      </c>
    </row>
    <row r="58" spans="1:53" ht="19.5" customHeight="1" x14ac:dyDescent="0.2">
      <c r="A58">
        <v>29</v>
      </c>
      <c r="C58" s="103">
        <f t="shared" si="5"/>
        <v>23</v>
      </c>
      <c r="D58" s="50" t="s">
        <v>189</v>
      </c>
      <c r="E58" s="50" t="s">
        <v>105</v>
      </c>
      <c r="F58" s="50" t="s">
        <v>106</v>
      </c>
      <c r="G58" s="50" t="s">
        <v>73</v>
      </c>
      <c r="H58" s="50" t="s">
        <v>74</v>
      </c>
      <c r="I58" s="50"/>
      <c r="J58" s="50"/>
      <c r="K58">
        <v>1897</v>
      </c>
      <c r="M58" s="51"/>
      <c r="O58" s="51"/>
      <c r="Q58" s="51"/>
      <c r="S58" s="51"/>
      <c r="T58" s="61" t="s">
        <v>25</v>
      </c>
      <c r="U58" s="51" t="s">
        <v>25</v>
      </c>
      <c r="V58" s="51" t="s">
        <v>25</v>
      </c>
      <c r="W58" s="51" t="s">
        <v>25</v>
      </c>
      <c r="X58" s="51" t="s">
        <v>25</v>
      </c>
      <c r="Y58" s="51" t="s">
        <v>25</v>
      </c>
      <c r="Z58" s="51" t="s">
        <v>25</v>
      </c>
      <c r="AA58" s="51" t="s">
        <v>25</v>
      </c>
      <c r="AB58" s="51" t="s">
        <v>25</v>
      </c>
      <c r="AC58" s="51" t="s">
        <v>25</v>
      </c>
      <c r="AD58" s="51" t="s">
        <v>25</v>
      </c>
      <c r="AE58" s="51" t="s">
        <v>25</v>
      </c>
      <c r="AF58" s="51" t="s">
        <v>25</v>
      </c>
      <c r="AG58" s="51" t="s">
        <v>25</v>
      </c>
      <c r="AH58" s="51" t="s">
        <v>25</v>
      </c>
      <c r="AI58" s="51" t="s">
        <v>25</v>
      </c>
      <c r="AJ58" s="51"/>
      <c r="AK58" s="51"/>
      <c r="AL58" s="51"/>
      <c r="AM58" s="51"/>
      <c r="AN58" s="51"/>
      <c r="AO58" s="54"/>
      <c r="AQ58" s="1">
        <f t="shared" si="0"/>
        <v>0</v>
      </c>
      <c r="AS58" s="10">
        <f t="shared" si="1"/>
        <v>0</v>
      </c>
      <c r="AT58" s="10">
        <f t="shared" si="2"/>
        <v>120</v>
      </c>
      <c r="AV58" s="99"/>
      <c r="AX58" s="98"/>
      <c r="AY58" s="98"/>
      <c r="AZ58" s="98">
        <f t="shared" si="3"/>
        <v>0</v>
      </c>
      <c r="BA58" s="98" t="str">
        <f t="shared" si="4"/>
        <v/>
      </c>
    </row>
    <row r="59" spans="1:53" ht="19.5" customHeight="1" x14ac:dyDescent="0.2">
      <c r="A59">
        <v>30</v>
      </c>
      <c r="C59" s="103"/>
      <c r="D59" s="50"/>
      <c r="E59" s="50"/>
      <c r="F59" s="50"/>
      <c r="G59" s="50"/>
      <c r="H59" s="50"/>
      <c r="I59" s="50"/>
      <c r="J59" s="50" t="s">
        <v>52</v>
      </c>
      <c r="M59" s="51"/>
      <c r="O59" s="51"/>
      <c r="Q59" s="51"/>
      <c r="S59" s="51"/>
      <c r="T59" s="61" t="s">
        <v>25</v>
      </c>
      <c r="U59" s="51" t="s">
        <v>25</v>
      </c>
      <c r="V59" s="51" t="s">
        <v>25</v>
      </c>
      <c r="W59" s="51" t="s">
        <v>25</v>
      </c>
      <c r="X59" s="51" t="s">
        <v>25</v>
      </c>
      <c r="Y59" s="51" t="s">
        <v>25</v>
      </c>
      <c r="Z59" s="51" t="s">
        <v>25</v>
      </c>
      <c r="AA59" s="51" t="s">
        <v>25</v>
      </c>
      <c r="AB59" s="51" t="s">
        <v>25</v>
      </c>
      <c r="AC59" s="51" t="s">
        <v>25</v>
      </c>
      <c r="AD59" s="51" t="s">
        <v>25</v>
      </c>
      <c r="AE59" s="51" t="s">
        <v>25</v>
      </c>
      <c r="AF59" s="51" t="s">
        <v>25</v>
      </c>
      <c r="AG59" s="51" t="s">
        <v>25</v>
      </c>
      <c r="AH59" s="51" t="s">
        <v>25</v>
      </c>
      <c r="AI59" s="51" t="s">
        <v>25</v>
      </c>
      <c r="AJ59" s="51"/>
      <c r="AK59" s="51"/>
      <c r="AL59" s="51"/>
      <c r="AM59" s="51"/>
      <c r="AN59" s="51"/>
      <c r="AO59" s="54"/>
      <c r="AQ59" s="1">
        <f t="shared" ref="AQ59:AQ70" si="6">L59+N59+P59+R59</f>
        <v>0</v>
      </c>
      <c r="AS59" s="10">
        <f t="shared" ref="AS59:AS70" si="7">IF($T$26=T59,1,0)+IF($U$26=U59,1,0)+IF($V$26=V59,1,0)+IF($W$26=W59,1,0)+IF($X$26=X59,1,0)+IF($Y$26=Y59,1,0)+IF($Z$26=Z59,1,0)+IF($AA$26=AA59,1,0)+IF($AB$26=AB59,1,0)+IF($AC$26=AC59,1,0)+IF($AD$26=AD59,1,0)+IF($AE$26=AE59,1,0)+IF($AF$26=AF59,1,0)+IF($AG$26=AG59,1,0)+IF($AH$26=AH59,1,0)+IF($AI$26=AI59,1,0)+IF($AJ$26=AJ59,1,0)+IF($AK$26=AK59,1,0)+IF($AL$26=AL59,1,0)+IF($AM$26=AM59,1,0)+IF($AN$26=AN59,1,0)+IF($AO$26=AO59,1,0)+AU59</f>
        <v>0</v>
      </c>
      <c r="AT59" s="10">
        <f t="shared" ref="AT59:AT70" si="8">L59+N59+P59+R59+(IF($M$26=$M59,0,E$6)+IF($O$26=$O59,0,E$7)+IF($Q$26=$Q59,0,E$8)+IF($S$26=$S59,0,E$9))</f>
        <v>120</v>
      </c>
      <c r="AV59" s="99"/>
      <c r="AX59" s="98"/>
      <c r="AY59" s="98"/>
      <c r="AZ59" s="98">
        <f t="shared" ref="AZ59:AZ79" si="9">+AY59-AX59</f>
        <v>0</v>
      </c>
      <c r="BA59" s="98" t="str">
        <f t="shared" si="4"/>
        <v/>
      </c>
    </row>
    <row r="60" spans="1:53" ht="19.5" customHeight="1" x14ac:dyDescent="0.2">
      <c r="A60">
        <v>31</v>
      </c>
      <c r="C60" s="50"/>
      <c r="D60" s="50"/>
      <c r="E60" s="50"/>
      <c r="F60" s="50"/>
      <c r="G60" s="50"/>
      <c r="H60" s="50"/>
      <c r="I60" s="50"/>
      <c r="J60" s="50" t="s">
        <v>52</v>
      </c>
      <c r="M60" s="51"/>
      <c r="O60" s="51"/>
      <c r="Q60" s="51"/>
      <c r="S60" s="51"/>
      <c r="T60" s="61" t="s">
        <v>25</v>
      </c>
      <c r="U60" s="51" t="s">
        <v>25</v>
      </c>
      <c r="V60" s="51" t="s">
        <v>25</v>
      </c>
      <c r="W60" s="51" t="s">
        <v>25</v>
      </c>
      <c r="X60" s="51" t="s">
        <v>25</v>
      </c>
      <c r="Y60" s="51" t="s">
        <v>25</v>
      </c>
      <c r="Z60" s="51" t="s">
        <v>25</v>
      </c>
      <c r="AA60" s="51" t="s">
        <v>25</v>
      </c>
      <c r="AB60" s="51" t="s">
        <v>25</v>
      </c>
      <c r="AC60" s="51" t="s">
        <v>25</v>
      </c>
      <c r="AD60" s="51" t="s">
        <v>25</v>
      </c>
      <c r="AE60" s="51" t="s">
        <v>25</v>
      </c>
      <c r="AF60" s="51" t="s">
        <v>25</v>
      </c>
      <c r="AG60" s="51" t="s">
        <v>25</v>
      </c>
      <c r="AH60" s="51" t="s">
        <v>25</v>
      </c>
      <c r="AI60" s="51" t="s">
        <v>25</v>
      </c>
      <c r="AJ60" s="51"/>
      <c r="AK60" s="51"/>
      <c r="AL60" s="51"/>
      <c r="AM60" s="51"/>
      <c r="AN60" s="51"/>
      <c r="AO60" s="54"/>
      <c r="AQ60" s="1">
        <f t="shared" si="6"/>
        <v>0</v>
      </c>
      <c r="AS60" s="10">
        <f t="shared" si="7"/>
        <v>0</v>
      </c>
      <c r="AT60" s="10">
        <f t="shared" si="8"/>
        <v>120</v>
      </c>
      <c r="AV60" s="99"/>
      <c r="AX60" s="98"/>
      <c r="AY60" s="98"/>
      <c r="AZ60" s="98">
        <f t="shared" si="9"/>
        <v>0</v>
      </c>
      <c r="BA60" s="98" t="str">
        <f t="shared" si="4"/>
        <v/>
      </c>
    </row>
    <row r="61" spans="1:53" ht="19.5" customHeight="1" x14ac:dyDescent="0.2">
      <c r="A61">
        <v>32</v>
      </c>
      <c r="C61" s="50"/>
      <c r="D61" s="50"/>
      <c r="E61" s="50"/>
      <c r="F61" s="50"/>
      <c r="G61" s="50"/>
      <c r="H61" s="50"/>
      <c r="I61" s="50"/>
      <c r="J61" s="50" t="s">
        <v>52</v>
      </c>
      <c r="M61" s="51"/>
      <c r="O61" s="51"/>
      <c r="Q61" s="51"/>
      <c r="S61" s="51"/>
      <c r="T61" s="61" t="s">
        <v>25</v>
      </c>
      <c r="U61" s="51" t="s">
        <v>25</v>
      </c>
      <c r="V61" s="51" t="s">
        <v>25</v>
      </c>
      <c r="W61" s="51" t="s">
        <v>25</v>
      </c>
      <c r="X61" s="51" t="s">
        <v>25</v>
      </c>
      <c r="Y61" s="51" t="s">
        <v>25</v>
      </c>
      <c r="Z61" s="51" t="s">
        <v>25</v>
      </c>
      <c r="AA61" s="51" t="s">
        <v>25</v>
      </c>
      <c r="AB61" s="51" t="s">
        <v>25</v>
      </c>
      <c r="AC61" s="51" t="s">
        <v>25</v>
      </c>
      <c r="AD61" s="51" t="s">
        <v>25</v>
      </c>
      <c r="AE61" s="51" t="s">
        <v>25</v>
      </c>
      <c r="AF61" s="51" t="s">
        <v>25</v>
      </c>
      <c r="AG61" s="51" t="s">
        <v>25</v>
      </c>
      <c r="AH61" s="51" t="s">
        <v>25</v>
      </c>
      <c r="AI61" s="51" t="s">
        <v>25</v>
      </c>
      <c r="AJ61" s="51"/>
      <c r="AK61" s="51"/>
      <c r="AL61" s="51"/>
      <c r="AM61" s="51"/>
      <c r="AN61" s="51"/>
      <c r="AO61" s="54"/>
      <c r="AQ61" s="1">
        <f t="shared" si="6"/>
        <v>0</v>
      </c>
      <c r="AS61" s="10">
        <f t="shared" si="7"/>
        <v>0</v>
      </c>
      <c r="AT61" s="10">
        <f t="shared" si="8"/>
        <v>120</v>
      </c>
      <c r="AV61" s="99"/>
      <c r="AX61" s="98"/>
      <c r="AY61" s="98"/>
      <c r="AZ61" s="98">
        <f t="shared" si="9"/>
        <v>0</v>
      </c>
      <c r="BA61" s="98" t="str">
        <f t="shared" si="4"/>
        <v/>
      </c>
    </row>
    <row r="62" spans="1:53" ht="19.5" customHeight="1" x14ac:dyDescent="0.2">
      <c r="A62">
        <v>33</v>
      </c>
      <c r="C62" s="50"/>
      <c r="D62" s="50"/>
      <c r="E62" s="50"/>
      <c r="F62" s="50"/>
      <c r="G62" s="50"/>
      <c r="H62" s="50"/>
      <c r="I62" s="50"/>
      <c r="J62" s="50" t="s">
        <v>52</v>
      </c>
      <c r="M62" s="51"/>
      <c r="O62" s="51"/>
      <c r="Q62" s="51"/>
      <c r="S62" s="51"/>
      <c r="T62" s="61" t="s">
        <v>25</v>
      </c>
      <c r="U62" s="51" t="s">
        <v>25</v>
      </c>
      <c r="V62" s="51" t="s">
        <v>25</v>
      </c>
      <c r="W62" s="51" t="s">
        <v>25</v>
      </c>
      <c r="X62" s="51" t="s">
        <v>25</v>
      </c>
      <c r="Y62" s="51" t="s">
        <v>25</v>
      </c>
      <c r="Z62" s="51" t="s">
        <v>25</v>
      </c>
      <c r="AA62" s="51" t="s">
        <v>25</v>
      </c>
      <c r="AB62" s="51" t="s">
        <v>25</v>
      </c>
      <c r="AC62" s="51" t="s">
        <v>25</v>
      </c>
      <c r="AD62" s="51" t="s">
        <v>25</v>
      </c>
      <c r="AE62" s="51" t="s">
        <v>25</v>
      </c>
      <c r="AF62" s="51" t="s">
        <v>25</v>
      </c>
      <c r="AG62" s="51" t="s">
        <v>25</v>
      </c>
      <c r="AH62" s="51" t="s">
        <v>25</v>
      </c>
      <c r="AI62" s="51" t="s">
        <v>25</v>
      </c>
      <c r="AJ62" s="51"/>
      <c r="AK62" s="51"/>
      <c r="AL62" s="51"/>
      <c r="AM62" s="51"/>
      <c r="AN62" s="51"/>
      <c r="AO62" s="54"/>
      <c r="AQ62" s="1">
        <f t="shared" si="6"/>
        <v>0</v>
      </c>
      <c r="AS62" s="10">
        <f t="shared" si="7"/>
        <v>0</v>
      </c>
      <c r="AT62" s="10">
        <f t="shared" si="8"/>
        <v>120</v>
      </c>
      <c r="AV62" s="99"/>
      <c r="AX62" s="98"/>
      <c r="AY62" s="98"/>
      <c r="AZ62" s="98">
        <f t="shared" si="9"/>
        <v>0</v>
      </c>
      <c r="BA62" s="98" t="str">
        <f t="shared" si="4"/>
        <v/>
      </c>
    </row>
    <row r="63" spans="1:53" ht="19.5" customHeight="1" x14ac:dyDescent="0.2">
      <c r="A63">
        <v>34</v>
      </c>
      <c r="C63" s="103"/>
      <c r="D63" s="50"/>
      <c r="E63" s="50"/>
      <c r="F63" s="50"/>
      <c r="G63" s="50"/>
      <c r="H63" s="50"/>
      <c r="I63" s="50"/>
      <c r="J63" s="50" t="s">
        <v>52</v>
      </c>
      <c r="M63" s="51"/>
      <c r="O63" s="51"/>
      <c r="Q63" s="51"/>
      <c r="S63" s="51"/>
      <c r="T63" s="61" t="s">
        <v>25</v>
      </c>
      <c r="U63" s="51" t="s">
        <v>25</v>
      </c>
      <c r="V63" s="51" t="s">
        <v>25</v>
      </c>
      <c r="W63" s="51" t="s">
        <v>25</v>
      </c>
      <c r="X63" s="51" t="s">
        <v>25</v>
      </c>
      <c r="Y63" s="51" t="s">
        <v>25</v>
      </c>
      <c r="Z63" s="51" t="s">
        <v>25</v>
      </c>
      <c r="AA63" s="51" t="s">
        <v>25</v>
      </c>
      <c r="AB63" s="51" t="s">
        <v>25</v>
      </c>
      <c r="AC63" s="51" t="s">
        <v>25</v>
      </c>
      <c r="AD63" s="51" t="s">
        <v>25</v>
      </c>
      <c r="AE63" s="51" t="s">
        <v>25</v>
      </c>
      <c r="AF63" s="51" t="s">
        <v>25</v>
      </c>
      <c r="AG63" s="51" t="s">
        <v>25</v>
      </c>
      <c r="AH63" s="51" t="s">
        <v>25</v>
      </c>
      <c r="AI63" s="51" t="s">
        <v>25</v>
      </c>
      <c r="AJ63" s="51"/>
      <c r="AK63" s="51"/>
      <c r="AL63" s="51"/>
      <c r="AM63" s="51"/>
      <c r="AN63" s="51"/>
      <c r="AO63" s="54"/>
      <c r="AQ63" s="1">
        <f t="shared" si="6"/>
        <v>0</v>
      </c>
      <c r="AS63" s="10">
        <f t="shared" si="7"/>
        <v>0</v>
      </c>
      <c r="AT63" s="10">
        <f t="shared" si="8"/>
        <v>120</v>
      </c>
      <c r="AV63" s="99"/>
      <c r="AX63" s="98"/>
      <c r="AY63" s="98"/>
      <c r="AZ63" s="98">
        <f t="shared" si="9"/>
        <v>0</v>
      </c>
      <c r="BA63" s="98" t="str">
        <f t="shared" si="4"/>
        <v/>
      </c>
    </row>
    <row r="64" spans="1:53" ht="19.5" customHeight="1" x14ac:dyDescent="0.2">
      <c r="A64">
        <v>35</v>
      </c>
      <c r="C64" s="50"/>
      <c r="D64" s="50"/>
      <c r="E64" s="50"/>
      <c r="F64" s="50"/>
      <c r="G64" s="50"/>
      <c r="H64" s="50"/>
      <c r="I64" s="50"/>
      <c r="J64" s="50" t="s">
        <v>52</v>
      </c>
      <c r="M64" s="51"/>
      <c r="O64" s="51"/>
      <c r="Q64" s="51"/>
      <c r="S64" s="51"/>
      <c r="T64" s="61" t="s">
        <v>25</v>
      </c>
      <c r="U64" s="51" t="s">
        <v>25</v>
      </c>
      <c r="V64" s="51" t="s">
        <v>25</v>
      </c>
      <c r="W64" s="51" t="s">
        <v>25</v>
      </c>
      <c r="X64" s="51" t="s">
        <v>25</v>
      </c>
      <c r="Y64" s="51" t="s">
        <v>25</v>
      </c>
      <c r="Z64" s="51" t="s">
        <v>25</v>
      </c>
      <c r="AA64" s="51" t="s">
        <v>25</v>
      </c>
      <c r="AB64" s="51" t="s">
        <v>25</v>
      </c>
      <c r="AC64" s="51" t="s">
        <v>25</v>
      </c>
      <c r="AD64" s="51" t="s">
        <v>25</v>
      </c>
      <c r="AE64" s="51" t="s">
        <v>25</v>
      </c>
      <c r="AF64" s="51" t="s">
        <v>25</v>
      </c>
      <c r="AG64" s="51" t="s">
        <v>25</v>
      </c>
      <c r="AH64" s="51" t="s">
        <v>25</v>
      </c>
      <c r="AI64" s="51" t="s">
        <v>25</v>
      </c>
      <c r="AJ64" s="51"/>
      <c r="AK64" s="51"/>
      <c r="AL64" s="51"/>
      <c r="AM64" s="51"/>
      <c r="AN64" s="51"/>
      <c r="AO64" s="54"/>
      <c r="AQ64" s="1">
        <f t="shared" si="6"/>
        <v>0</v>
      </c>
      <c r="AS64" s="10">
        <f t="shared" si="7"/>
        <v>0</v>
      </c>
      <c r="AT64" s="10">
        <f t="shared" si="8"/>
        <v>120</v>
      </c>
      <c r="AV64" s="99"/>
      <c r="AX64" s="98"/>
      <c r="AY64" s="98"/>
      <c r="AZ64" s="98">
        <f t="shared" si="9"/>
        <v>0</v>
      </c>
      <c r="BA64" s="98" t="str">
        <f t="shared" si="4"/>
        <v/>
      </c>
    </row>
    <row r="65" spans="1:54" ht="19.5" customHeight="1" x14ac:dyDescent="0.2">
      <c r="A65">
        <v>36</v>
      </c>
      <c r="C65" s="50"/>
      <c r="D65" s="50"/>
      <c r="E65" s="50"/>
      <c r="F65" s="50"/>
      <c r="G65" s="50"/>
      <c r="H65" s="50"/>
      <c r="I65" s="50"/>
      <c r="J65" s="50" t="s">
        <v>52</v>
      </c>
      <c r="M65" s="51"/>
      <c r="O65" s="51"/>
      <c r="Q65" s="51"/>
      <c r="S65" s="51"/>
      <c r="T65" s="61" t="s">
        <v>25</v>
      </c>
      <c r="U65" s="51" t="s">
        <v>25</v>
      </c>
      <c r="V65" s="51" t="s">
        <v>25</v>
      </c>
      <c r="W65" s="51" t="s">
        <v>25</v>
      </c>
      <c r="X65" s="51" t="s">
        <v>25</v>
      </c>
      <c r="Y65" s="51" t="s">
        <v>25</v>
      </c>
      <c r="Z65" s="51" t="s">
        <v>25</v>
      </c>
      <c r="AA65" s="51" t="s">
        <v>25</v>
      </c>
      <c r="AB65" s="51" t="s">
        <v>25</v>
      </c>
      <c r="AC65" s="51" t="s">
        <v>25</v>
      </c>
      <c r="AD65" s="51" t="s">
        <v>25</v>
      </c>
      <c r="AE65" s="51" t="s">
        <v>25</v>
      </c>
      <c r="AF65" s="51" t="s">
        <v>25</v>
      </c>
      <c r="AG65" s="51" t="s">
        <v>25</v>
      </c>
      <c r="AH65" s="51" t="s">
        <v>25</v>
      </c>
      <c r="AI65" s="51" t="s">
        <v>25</v>
      </c>
      <c r="AJ65" s="51"/>
      <c r="AK65" s="51"/>
      <c r="AL65" s="51"/>
      <c r="AM65" s="51"/>
      <c r="AN65" s="51"/>
      <c r="AO65" s="54"/>
      <c r="AQ65" s="1">
        <f t="shared" si="6"/>
        <v>0</v>
      </c>
      <c r="AS65" s="10">
        <f t="shared" si="7"/>
        <v>0</v>
      </c>
      <c r="AT65" s="10">
        <f t="shared" si="8"/>
        <v>120</v>
      </c>
      <c r="AV65" s="99"/>
      <c r="AX65" s="98"/>
      <c r="AY65" s="98"/>
      <c r="AZ65" s="98">
        <f t="shared" si="9"/>
        <v>0</v>
      </c>
      <c r="BA65" s="98" t="str">
        <f t="shared" si="4"/>
        <v/>
      </c>
    </row>
    <row r="66" spans="1:54" ht="19.5" customHeight="1" x14ac:dyDescent="0.2">
      <c r="A66">
        <v>37</v>
      </c>
      <c r="C66" s="50"/>
      <c r="D66" s="50"/>
      <c r="E66" s="50"/>
      <c r="F66" s="50"/>
      <c r="G66" s="50"/>
      <c r="H66" s="50"/>
      <c r="I66" s="50"/>
      <c r="J66" s="50" t="s">
        <v>52</v>
      </c>
      <c r="M66" s="51"/>
      <c r="O66" s="51"/>
      <c r="Q66" s="51"/>
      <c r="S66" s="51"/>
      <c r="T66" s="61" t="s">
        <v>25</v>
      </c>
      <c r="U66" s="51" t="s">
        <v>25</v>
      </c>
      <c r="V66" s="51" t="s">
        <v>25</v>
      </c>
      <c r="W66" s="51" t="s">
        <v>25</v>
      </c>
      <c r="X66" s="51" t="s">
        <v>25</v>
      </c>
      <c r="Y66" s="51" t="s">
        <v>25</v>
      </c>
      <c r="Z66" s="51" t="s">
        <v>25</v>
      </c>
      <c r="AA66" s="51" t="s">
        <v>25</v>
      </c>
      <c r="AB66" s="51" t="s">
        <v>25</v>
      </c>
      <c r="AC66" s="51" t="s">
        <v>25</v>
      </c>
      <c r="AD66" s="51" t="s">
        <v>25</v>
      </c>
      <c r="AE66" s="51" t="s">
        <v>25</v>
      </c>
      <c r="AF66" s="51" t="s">
        <v>25</v>
      </c>
      <c r="AG66" s="51" t="s">
        <v>25</v>
      </c>
      <c r="AH66" s="51" t="s">
        <v>25</v>
      </c>
      <c r="AI66" s="51" t="s">
        <v>25</v>
      </c>
      <c r="AJ66" s="51"/>
      <c r="AK66" s="51"/>
      <c r="AL66" s="51"/>
      <c r="AM66" s="51"/>
      <c r="AN66" s="51"/>
      <c r="AO66" s="54"/>
      <c r="AQ66" s="1">
        <f t="shared" si="6"/>
        <v>0</v>
      </c>
      <c r="AS66" s="10">
        <f t="shared" si="7"/>
        <v>0</v>
      </c>
      <c r="AT66" s="10">
        <f t="shared" si="8"/>
        <v>120</v>
      </c>
      <c r="AV66" s="99"/>
      <c r="AX66" s="98"/>
      <c r="AY66" s="98"/>
      <c r="AZ66" s="98">
        <f t="shared" si="9"/>
        <v>0</v>
      </c>
      <c r="BA66" s="98" t="str">
        <f t="shared" si="4"/>
        <v/>
      </c>
    </row>
    <row r="67" spans="1:54" ht="19.5" customHeight="1" x14ac:dyDescent="0.2">
      <c r="A67">
        <v>38</v>
      </c>
      <c r="C67" s="103"/>
      <c r="D67" s="50"/>
      <c r="E67" s="50"/>
      <c r="F67" s="50"/>
      <c r="G67" s="50"/>
      <c r="H67" s="50"/>
      <c r="I67" s="50"/>
      <c r="J67" s="50" t="s">
        <v>52</v>
      </c>
      <c r="M67" s="51"/>
      <c r="O67" s="51"/>
      <c r="Q67" s="51"/>
      <c r="S67" s="51"/>
      <c r="T67" s="61" t="s">
        <v>25</v>
      </c>
      <c r="U67" s="51" t="s">
        <v>25</v>
      </c>
      <c r="V67" s="51" t="s">
        <v>25</v>
      </c>
      <c r="W67" s="51" t="s">
        <v>25</v>
      </c>
      <c r="X67" s="51" t="s">
        <v>25</v>
      </c>
      <c r="Y67" s="51" t="s">
        <v>25</v>
      </c>
      <c r="Z67" s="51" t="s">
        <v>25</v>
      </c>
      <c r="AA67" s="51" t="s">
        <v>25</v>
      </c>
      <c r="AB67" s="51" t="s">
        <v>25</v>
      </c>
      <c r="AC67" s="51" t="s">
        <v>25</v>
      </c>
      <c r="AD67" s="51" t="s">
        <v>25</v>
      </c>
      <c r="AE67" s="51" t="s">
        <v>25</v>
      </c>
      <c r="AF67" s="51" t="s">
        <v>25</v>
      </c>
      <c r="AG67" s="51" t="s">
        <v>25</v>
      </c>
      <c r="AH67" s="51" t="s">
        <v>25</v>
      </c>
      <c r="AI67" s="51" t="s">
        <v>25</v>
      </c>
      <c r="AJ67" s="51"/>
      <c r="AK67" s="51"/>
      <c r="AL67" s="51"/>
      <c r="AM67" s="51"/>
      <c r="AN67" s="51"/>
      <c r="AO67" s="54"/>
      <c r="AQ67" s="1">
        <f t="shared" si="6"/>
        <v>0</v>
      </c>
      <c r="AS67" s="10">
        <f t="shared" si="7"/>
        <v>0</v>
      </c>
      <c r="AT67" s="10">
        <f t="shared" si="8"/>
        <v>120</v>
      </c>
      <c r="AV67" s="99"/>
      <c r="AX67" s="98"/>
      <c r="AY67" s="98"/>
      <c r="AZ67" s="98">
        <f t="shared" si="9"/>
        <v>0</v>
      </c>
      <c r="BA67" s="98" t="str">
        <f t="shared" si="4"/>
        <v/>
      </c>
    </row>
    <row r="68" spans="1:54" ht="19.5" customHeight="1" x14ac:dyDescent="0.2">
      <c r="A68">
        <v>39</v>
      </c>
      <c r="C68" s="50"/>
      <c r="D68" s="50"/>
      <c r="E68" s="50"/>
      <c r="F68" s="50"/>
      <c r="G68" s="50"/>
      <c r="H68" s="50"/>
      <c r="I68" s="50"/>
      <c r="J68" s="50" t="s">
        <v>52</v>
      </c>
      <c r="M68" s="51"/>
      <c r="O68" s="51"/>
      <c r="Q68" s="51"/>
      <c r="S68" s="51"/>
      <c r="T68" s="61" t="s">
        <v>25</v>
      </c>
      <c r="U68" s="51" t="s">
        <v>25</v>
      </c>
      <c r="V68" s="51" t="s">
        <v>25</v>
      </c>
      <c r="W68" s="51" t="s">
        <v>25</v>
      </c>
      <c r="X68" s="51" t="s">
        <v>25</v>
      </c>
      <c r="Y68" s="51" t="s">
        <v>25</v>
      </c>
      <c r="Z68" s="51" t="s">
        <v>25</v>
      </c>
      <c r="AA68" s="51" t="s">
        <v>25</v>
      </c>
      <c r="AB68" s="51" t="s">
        <v>25</v>
      </c>
      <c r="AC68" s="51" t="s">
        <v>25</v>
      </c>
      <c r="AD68" s="51" t="s">
        <v>25</v>
      </c>
      <c r="AE68" s="51" t="s">
        <v>25</v>
      </c>
      <c r="AF68" s="51" t="s">
        <v>25</v>
      </c>
      <c r="AG68" s="51" t="s">
        <v>25</v>
      </c>
      <c r="AH68" s="51" t="s">
        <v>25</v>
      </c>
      <c r="AI68" s="51" t="s">
        <v>25</v>
      </c>
      <c r="AJ68" s="51"/>
      <c r="AK68" s="51"/>
      <c r="AL68" s="51"/>
      <c r="AM68" s="51"/>
      <c r="AN68" s="51"/>
      <c r="AO68" s="54"/>
      <c r="AQ68" s="1">
        <f t="shared" si="6"/>
        <v>0</v>
      </c>
      <c r="AS68" s="10">
        <f t="shared" si="7"/>
        <v>0</v>
      </c>
      <c r="AT68" s="10">
        <f t="shared" si="8"/>
        <v>120</v>
      </c>
      <c r="AV68" s="99"/>
      <c r="AX68" s="98"/>
      <c r="AY68" s="98"/>
      <c r="AZ68" s="98">
        <f t="shared" si="9"/>
        <v>0</v>
      </c>
      <c r="BA68" s="98" t="str">
        <f t="shared" si="4"/>
        <v/>
      </c>
    </row>
    <row r="69" spans="1:54" ht="19.5" customHeight="1" x14ac:dyDescent="0.2">
      <c r="A69">
        <v>40</v>
      </c>
      <c r="C69" s="50"/>
      <c r="D69" s="50"/>
      <c r="E69" s="50"/>
      <c r="F69" s="50"/>
      <c r="G69" s="50"/>
      <c r="H69" s="50"/>
      <c r="I69" s="50"/>
      <c r="J69" s="50" t="s">
        <v>52</v>
      </c>
      <c r="M69" s="51"/>
      <c r="O69" s="51"/>
      <c r="Q69" s="51"/>
      <c r="S69" s="51"/>
      <c r="T69" s="61" t="s">
        <v>25</v>
      </c>
      <c r="U69" s="51" t="s">
        <v>25</v>
      </c>
      <c r="V69" s="51" t="s">
        <v>25</v>
      </c>
      <c r="W69" s="51" t="s">
        <v>25</v>
      </c>
      <c r="X69" s="51" t="s">
        <v>25</v>
      </c>
      <c r="Y69" s="51" t="s">
        <v>25</v>
      </c>
      <c r="Z69" s="51" t="s">
        <v>25</v>
      </c>
      <c r="AA69" s="51" t="s">
        <v>25</v>
      </c>
      <c r="AB69" s="51" t="s">
        <v>25</v>
      </c>
      <c r="AC69" s="51" t="s">
        <v>25</v>
      </c>
      <c r="AD69" s="51" t="s">
        <v>25</v>
      </c>
      <c r="AE69" s="51" t="s">
        <v>25</v>
      </c>
      <c r="AF69" s="51" t="s">
        <v>25</v>
      </c>
      <c r="AG69" s="51" t="s">
        <v>25</v>
      </c>
      <c r="AH69" s="51" t="s">
        <v>25</v>
      </c>
      <c r="AI69" s="51" t="s">
        <v>25</v>
      </c>
      <c r="AJ69" s="51"/>
      <c r="AK69" s="51"/>
      <c r="AL69" s="51"/>
      <c r="AM69" s="51"/>
      <c r="AN69" s="51"/>
      <c r="AO69" s="54"/>
      <c r="AQ69" s="1">
        <f t="shared" si="6"/>
        <v>0</v>
      </c>
      <c r="AS69" s="10">
        <f t="shared" si="7"/>
        <v>0</v>
      </c>
      <c r="AT69" s="10">
        <f t="shared" si="8"/>
        <v>120</v>
      </c>
      <c r="AV69" s="99"/>
      <c r="AX69" s="98"/>
      <c r="AY69" s="98"/>
      <c r="AZ69" s="98">
        <f t="shared" si="9"/>
        <v>0</v>
      </c>
      <c r="BA69" s="98" t="str">
        <f t="shared" si="4"/>
        <v/>
      </c>
    </row>
    <row r="70" spans="1:54" ht="19.5" customHeight="1" x14ac:dyDescent="0.2">
      <c r="C70" s="50"/>
      <c r="D70" s="50"/>
      <c r="E70" s="50"/>
      <c r="F70" s="50"/>
      <c r="G70" s="50"/>
      <c r="H70" s="50"/>
      <c r="I70" s="50"/>
      <c r="J70" s="50" t="s">
        <v>52</v>
      </c>
      <c r="M70" s="51"/>
      <c r="O70" s="51"/>
      <c r="Q70" s="51"/>
      <c r="S70" s="51"/>
      <c r="T70" s="61"/>
      <c r="U70" s="51"/>
      <c r="V70" s="51"/>
      <c r="W70" s="51"/>
      <c r="X70" s="51"/>
      <c r="Y70" s="51"/>
      <c r="Z70" s="51"/>
      <c r="AA70" s="51"/>
      <c r="AB70" s="51"/>
      <c r="AC70" s="51"/>
      <c r="AD70" s="51"/>
      <c r="AE70" s="51"/>
      <c r="AF70" s="51"/>
      <c r="AG70" s="51"/>
      <c r="AH70" s="51"/>
      <c r="AI70" s="51"/>
      <c r="AJ70" s="51"/>
      <c r="AK70" s="51"/>
      <c r="AL70" s="51"/>
      <c r="AM70" s="51"/>
      <c r="AN70" s="51"/>
      <c r="AO70" s="54"/>
      <c r="AQ70" s="1">
        <f t="shared" si="6"/>
        <v>0</v>
      </c>
      <c r="AS70" s="10">
        <f t="shared" si="7"/>
        <v>0</v>
      </c>
      <c r="AT70" s="10">
        <f t="shared" si="8"/>
        <v>120</v>
      </c>
      <c r="AV70" s="99"/>
      <c r="AX70" s="98"/>
      <c r="AY70" s="98"/>
      <c r="AZ70" s="98">
        <f t="shared" si="9"/>
        <v>0</v>
      </c>
      <c r="BA70" s="98" t="str">
        <f t="shared" si="4"/>
        <v/>
      </c>
    </row>
    <row r="71" spans="1:54" ht="17.100000000000001" hidden="1" customHeight="1" x14ac:dyDescent="0.2">
      <c r="A71" s="10"/>
      <c r="C71" s="103"/>
      <c r="H71" s="48"/>
      <c r="I71" s="58"/>
      <c r="M71" s="60"/>
      <c r="N71" s="57"/>
      <c r="O71" s="51"/>
      <c r="P71" s="57"/>
      <c r="Q71" s="51"/>
      <c r="R71" s="57"/>
      <c r="S71" s="51"/>
      <c r="T71" s="61"/>
      <c r="U71" s="51"/>
      <c r="V71" s="51"/>
      <c r="W71" s="54"/>
      <c r="X71" s="54"/>
      <c r="Y71" s="54"/>
      <c r="Z71" s="54"/>
      <c r="AA71" s="54"/>
      <c r="AB71" s="54"/>
      <c r="AC71" s="54"/>
      <c r="AD71" s="54"/>
      <c r="AE71" s="54"/>
      <c r="AF71" s="54"/>
      <c r="AG71" s="54"/>
      <c r="AH71" s="54"/>
      <c r="AI71" s="54"/>
      <c r="AJ71" s="54"/>
      <c r="AK71" s="54"/>
      <c r="AL71" s="54"/>
      <c r="AM71" s="54"/>
      <c r="AN71" s="56"/>
      <c r="AO71" s="54"/>
      <c r="AQ71" s="1"/>
      <c r="AS71" s="10"/>
      <c r="AT71" s="10"/>
      <c r="AV71" s="99"/>
      <c r="AX71" s="98"/>
      <c r="AY71" s="98"/>
      <c r="AZ71" s="98">
        <f t="shared" si="9"/>
        <v>0</v>
      </c>
      <c r="BA71" s="98" t="str">
        <f t="shared" si="4"/>
        <v/>
      </c>
    </row>
    <row r="72" spans="1:54" ht="17.100000000000001" hidden="1" customHeight="1" x14ac:dyDescent="0.2">
      <c r="A72" s="10"/>
      <c r="C72" s="50"/>
      <c r="H72" s="48"/>
      <c r="I72" s="48"/>
      <c r="M72" s="56"/>
      <c r="N72" s="51"/>
      <c r="O72" s="51"/>
      <c r="P72" s="51"/>
      <c r="Q72" s="51"/>
      <c r="R72" s="51"/>
      <c r="S72" s="51"/>
      <c r="T72" s="62"/>
      <c r="U72" s="51"/>
      <c r="V72" s="51"/>
      <c r="W72" s="54"/>
      <c r="X72" s="54"/>
      <c r="Y72" s="54"/>
      <c r="Z72" s="54"/>
      <c r="AA72" s="54"/>
      <c r="AB72" s="54"/>
      <c r="AC72" s="54"/>
      <c r="AD72" s="54"/>
      <c r="AE72" s="54"/>
      <c r="AF72" s="54"/>
      <c r="AG72" s="54"/>
      <c r="AH72" s="54"/>
      <c r="AI72" s="54"/>
      <c r="AJ72" s="54"/>
      <c r="AK72" s="54"/>
      <c r="AL72" s="54"/>
      <c r="AM72" s="54"/>
      <c r="AN72" s="56"/>
      <c r="AO72" s="54"/>
      <c r="AQ72" s="1"/>
      <c r="AS72" s="10"/>
      <c r="AT72" s="10"/>
      <c r="AV72" s="99"/>
      <c r="AX72" s="98"/>
      <c r="AY72" s="98"/>
      <c r="AZ72" s="98">
        <f t="shared" si="9"/>
        <v>0</v>
      </c>
      <c r="BA72" s="98" t="str">
        <f t="shared" si="4"/>
        <v/>
      </c>
    </row>
    <row r="73" spans="1:54" ht="43.35" hidden="1" customHeight="1" x14ac:dyDescent="0.2">
      <c r="C73" s="50"/>
      <c r="D73" s="63" t="s">
        <v>42</v>
      </c>
      <c r="I73" s="3"/>
      <c r="AV73" s="99"/>
      <c r="AX73" s="98"/>
      <c r="AY73" s="98"/>
      <c r="AZ73" s="98">
        <f t="shared" si="9"/>
        <v>0</v>
      </c>
      <c r="BA73" s="98" t="str">
        <f t="shared" si="4"/>
        <v/>
      </c>
    </row>
    <row r="74" spans="1:54" s="14" customFormat="1" ht="17.100000000000001" hidden="1" customHeight="1" x14ac:dyDescent="0.25">
      <c r="C74" s="50"/>
      <c r="D74" s="64" t="s">
        <v>43</v>
      </c>
      <c r="M74" s="16"/>
      <c r="N74" s="16"/>
      <c r="O74" s="16"/>
      <c r="P74" s="16"/>
      <c r="Q74" s="16"/>
      <c r="R74" s="16"/>
      <c r="S74" s="16"/>
      <c r="T74" s="17"/>
      <c r="AF74" s="17"/>
      <c r="AG74" s="17"/>
      <c r="AH74" s="17"/>
      <c r="AI74" s="17"/>
      <c r="AJ74" s="17"/>
      <c r="AK74" s="17"/>
      <c r="AL74" s="17"/>
      <c r="AM74" s="17"/>
      <c r="AN74" s="16"/>
      <c r="AV74" s="99"/>
      <c r="AW74"/>
      <c r="AX74" s="98"/>
      <c r="AY74" s="98"/>
      <c r="AZ74" s="98">
        <f t="shared" si="9"/>
        <v>0</v>
      </c>
      <c r="BA74" s="98" t="str">
        <f t="shared" si="4"/>
        <v/>
      </c>
      <c r="BB74"/>
    </row>
    <row r="75" spans="1:54" ht="17.100000000000001" customHeight="1" x14ac:dyDescent="0.2">
      <c r="C75" s="103"/>
      <c r="D75" s="65">
        <f>COUNTA(D29:D73)-2</f>
        <v>29</v>
      </c>
      <c r="E75" s="66" t="s">
        <v>44</v>
      </c>
      <c r="I75" s="3"/>
      <c r="AV75" s="99"/>
      <c r="AX75" s="98"/>
      <c r="AY75" s="98"/>
      <c r="AZ75" s="98">
        <f t="shared" si="9"/>
        <v>0</v>
      </c>
      <c r="BA75" s="98" t="str">
        <f t="shared" si="4"/>
        <v/>
      </c>
    </row>
    <row r="76" spans="1:54" ht="14.45" customHeight="1" x14ac:dyDescent="0.2">
      <c r="C76" s="50"/>
      <c r="D76" s="67"/>
      <c r="F76" s="68" t="s">
        <v>45</v>
      </c>
      <c r="G76" s="68"/>
      <c r="H76" s="68"/>
      <c r="I76" s="68"/>
      <c r="M76" s="69">
        <f>COUNTIF(M28:M73,M26)</f>
        <v>0</v>
      </c>
      <c r="N76" s="69"/>
      <c r="O76" s="69">
        <f>COUNTIF(O28:O73,O26)</f>
        <v>0</v>
      </c>
      <c r="P76" s="69"/>
      <c r="Q76" s="69">
        <f>COUNTIF(Q28:Q73,Q26)</f>
        <v>0</v>
      </c>
      <c r="R76" s="69"/>
      <c r="S76" s="69">
        <f>COUNTIF(S28:S73,S26)</f>
        <v>0</v>
      </c>
      <c r="T76" s="69">
        <f t="shared" ref="T76:AN76" si="10">COUNTIF(T29:T73,T26)</f>
        <v>21</v>
      </c>
      <c r="U76" s="69">
        <f t="shared" si="10"/>
        <v>18</v>
      </c>
      <c r="V76" s="69">
        <f t="shared" si="10"/>
        <v>19</v>
      </c>
      <c r="W76" s="69">
        <f t="shared" si="10"/>
        <v>15</v>
      </c>
      <c r="X76" s="69">
        <f t="shared" si="10"/>
        <v>17</v>
      </c>
      <c r="Y76" s="69">
        <f t="shared" si="10"/>
        <v>20</v>
      </c>
      <c r="Z76" s="69">
        <f t="shared" si="10"/>
        <v>10</v>
      </c>
      <c r="AA76" s="69">
        <f t="shared" si="10"/>
        <v>16</v>
      </c>
      <c r="AB76" s="69">
        <f t="shared" si="10"/>
        <v>17</v>
      </c>
      <c r="AC76" s="69">
        <f t="shared" si="10"/>
        <v>19</v>
      </c>
      <c r="AD76" s="69">
        <f t="shared" si="10"/>
        <v>15</v>
      </c>
      <c r="AE76" s="69">
        <f t="shared" si="10"/>
        <v>20</v>
      </c>
      <c r="AF76" s="69">
        <f t="shared" si="10"/>
        <v>15</v>
      </c>
      <c r="AG76" s="69">
        <f t="shared" si="10"/>
        <v>10</v>
      </c>
      <c r="AH76" s="69">
        <f t="shared" si="10"/>
        <v>17</v>
      </c>
      <c r="AI76" s="69">
        <f t="shared" si="10"/>
        <v>21</v>
      </c>
      <c r="AJ76" s="69">
        <f t="shared" si="10"/>
        <v>0</v>
      </c>
      <c r="AK76" s="69">
        <f t="shared" si="10"/>
        <v>0</v>
      </c>
      <c r="AL76" s="69">
        <f t="shared" si="10"/>
        <v>0</v>
      </c>
      <c r="AM76" s="69">
        <f t="shared" si="10"/>
        <v>0</v>
      </c>
      <c r="AN76" s="69">
        <f t="shared" si="10"/>
        <v>0</v>
      </c>
      <c r="AO76" s="70">
        <f>COUNTIF(AO29:AO73,P26)</f>
        <v>0</v>
      </c>
      <c r="AP76" s="71"/>
      <c r="AQ76" s="71"/>
      <c r="AV76" s="99"/>
      <c r="AX76" s="98"/>
      <c r="AY76" s="98"/>
      <c r="AZ76" s="98">
        <f t="shared" si="9"/>
        <v>0</v>
      </c>
      <c r="BA76" s="98" t="str">
        <f t="shared" si="4"/>
        <v/>
      </c>
    </row>
    <row r="77" spans="1:54" ht="14.45" customHeight="1" x14ac:dyDescent="0.2">
      <c r="C77" s="50"/>
      <c r="D77" s="67"/>
      <c r="F77" s="68" t="s">
        <v>46</v>
      </c>
      <c r="G77" s="68"/>
      <c r="H77" s="68"/>
      <c r="I77" s="68"/>
      <c r="M77" s="72">
        <f>COUNTA(M28:M73)</f>
        <v>0</v>
      </c>
      <c r="N77" s="72"/>
      <c r="O77" s="72">
        <f>COUNTA(O28:O73)</f>
        <v>0</v>
      </c>
      <c r="P77" s="72"/>
      <c r="Q77" s="72">
        <f>COUNTA(Q28:Q73)</f>
        <v>0</v>
      </c>
      <c r="R77" s="72"/>
      <c r="S77" s="72">
        <f>COUNTA(S28:S73)</f>
        <v>0</v>
      </c>
      <c r="T77" s="72">
        <f t="shared" ref="T77:AO77" si="11">COUNTA(T29:T73)</f>
        <v>40</v>
      </c>
      <c r="U77" s="72">
        <f t="shared" si="11"/>
        <v>40</v>
      </c>
      <c r="V77" s="72">
        <f t="shared" si="11"/>
        <v>40</v>
      </c>
      <c r="W77" s="72">
        <f t="shared" si="11"/>
        <v>40</v>
      </c>
      <c r="X77" s="72">
        <f t="shared" si="11"/>
        <v>40</v>
      </c>
      <c r="Y77" s="72">
        <f t="shared" si="11"/>
        <v>40</v>
      </c>
      <c r="Z77" s="72">
        <f t="shared" si="11"/>
        <v>40</v>
      </c>
      <c r="AA77" s="72">
        <f t="shared" si="11"/>
        <v>40</v>
      </c>
      <c r="AB77" s="72">
        <f t="shared" si="11"/>
        <v>40</v>
      </c>
      <c r="AC77" s="72">
        <f t="shared" si="11"/>
        <v>40</v>
      </c>
      <c r="AD77" s="72">
        <f t="shared" si="11"/>
        <v>40</v>
      </c>
      <c r="AE77" s="72">
        <f t="shared" si="11"/>
        <v>40</v>
      </c>
      <c r="AF77" s="71">
        <f t="shared" si="11"/>
        <v>40</v>
      </c>
      <c r="AG77" s="71">
        <f t="shared" si="11"/>
        <v>40</v>
      </c>
      <c r="AH77" s="71">
        <f t="shared" si="11"/>
        <v>40</v>
      </c>
      <c r="AI77" s="71">
        <f t="shared" si="11"/>
        <v>40</v>
      </c>
      <c r="AJ77" s="71">
        <f t="shared" si="11"/>
        <v>0</v>
      </c>
      <c r="AK77" s="71">
        <f t="shared" si="11"/>
        <v>0</v>
      </c>
      <c r="AL77" s="71">
        <f t="shared" si="11"/>
        <v>0</v>
      </c>
      <c r="AM77" s="71">
        <f t="shared" si="11"/>
        <v>0</v>
      </c>
      <c r="AN77" s="73">
        <f t="shared" si="11"/>
        <v>0</v>
      </c>
      <c r="AO77" s="73">
        <f t="shared" si="11"/>
        <v>1</v>
      </c>
      <c r="AP77" s="71"/>
      <c r="AQ77" s="71"/>
      <c r="AV77" s="99"/>
      <c r="AX77" s="98"/>
      <c r="AY77" s="98"/>
      <c r="AZ77" s="98">
        <f t="shared" si="9"/>
        <v>0</v>
      </c>
      <c r="BA77" s="98" t="str">
        <f t="shared" si="4"/>
        <v/>
      </c>
    </row>
    <row r="78" spans="1:54" ht="14.45" customHeight="1" x14ac:dyDescent="0.2">
      <c r="C78" s="50"/>
      <c r="D78" s="67"/>
      <c r="F78" s="37" t="s">
        <v>47</v>
      </c>
      <c r="G78" s="37"/>
      <c r="H78" s="37"/>
      <c r="I78" s="37"/>
      <c r="M78" s="74" t="e">
        <f>100*(M77-M76)/M77</f>
        <v>#DIV/0!</v>
      </c>
      <c r="N78" s="74"/>
      <c r="O78" s="74" t="e">
        <f>100*(O77-O76)/O77</f>
        <v>#DIV/0!</v>
      </c>
      <c r="P78" s="74"/>
      <c r="Q78" s="74" t="e">
        <f>100*(Q77-Q76)/Q77</f>
        <v>#DIV/0!</v>
      </c>
      <c r="R78" s="74"/>
      <c r="S78" s="74" t="e">
        <f t="shared" ref="S78:AO78" si="12">100*(S77-S76)/S77</f>
        <v>#DIV/0!</v>
      </c>
      <c r="T78" s="74">
        <f t="shared" si="12"/>
        <v>47.5</v>
      </c>
      <c r="U78" s="74">
        <f t="shared" si="12"/>
        <v>55</v>
      </c>
      <c r="V78" s="74">
        <f t="shared" si="12"/>
        <v>52.5</v>
      </c>
      <c r="W78" s="74">
        <f t="shared" si="12"/>
        <v>62.5</v>
      </c>
      <c r="X78" s="74">
        <f t="shared" si="12"/>
        <v>57.5</v>
      </c>
      <c r="Y78" s="74">
        <f t="shared" si="12"/>
        <v>50</v>
      </c>
      <c r="Z78" s="74">
        <f t="shared" si="12"/>
        <v>75</v>
      </c>
      <c r="AA78" s="74">
        <f t="shared" si="12"/>
        <v>60</v>
      </c>
      <c r="AB78" s="74">
        <f t="shared" si="12"/>
        <v>57.5</v>
      </c>
      <c r="AC78" s="74">
        <f t="shared" si="12"/>
        <v>52.5</v>
      </c>
      <c r="AD78" s="74">
        <f t="shared" si="12"/>
        <v>62.5</v>
      </c>
      <c r="AE78" s="74">
        <f t="shared" si="12"/>
        <v>50</v>
      </c>
      <c r="AF78" s="74">
        <f t="shared" si="12"/>
        <v>62.5</v>
      </c>
      <c r="AG78" s="74">
        <f t="shared" si="12"/>
        <v>75</v>
      </c>
      <c r="AH78" s="74">
        <f t="shared" si="12"/>
        <v>57.5</v>
      </c>
      <c r="AI78" s="74">
        <f t="shared" si="12"/>
        <v>47.5</v>
      </c>
      <c r="AJ78" s="74" t="e">
        <f t="shared" si="12"/>
        <v>#DIV/0!</v>
      </c>
      <c r="AK78" s="74" t="e">
        <f t="shared" si="12"/>
        <v>#DIV/0!</v>
      </c>
      <c r="AL78" s="74" t="e">
        <f t="shared" si="12"/>
        <v>#DIV/0!</v>
      </c>
      <c r="AM78" s="74" t="e">
        <f t="shared" si="12"/>
        <v>#DIV/0!</v>
      </c>
      <c r="AN78" s="75" t="e">
        <f t="shared" si="12"/>
        <v>#DIV/0!</v>
      </c>
      <c r="AO78" s="75">
        <f t="shared" si="12"/>
        <v>100</v>
      </c>
      <c r="AP78" s="76"/>
      <c r="AQ78" s="76"/>
      <c r="AV78" s="99"/>
      <c r="AX78" s="98"/>
      <c r="AY78" s="98"/>
      <c r="AZ78" s="98">
        <f t="shared" si="9"/>
        <v>0</v>
      </c>
      <c r="BA78" s="98" t="str">
        <f t="shared" si="4"/>
        <v/>
      </c>
    </row>
    <row r="79" spans="1:54" ht="14.45" customHeight="1" x14ac:dyDescent="0.2">
      <c r="C79" s="103"/>
      <c r="D79" s="67"/>
      <c r="F79" s="37"/>
      <c r="G79" s="37"/>
      <c r="H79" s="37"/>
      <c r="I79" s="37"/>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V79" s="99"/>
      <c r="AX79" s="98"/>
      <c r="AY79" s="98"/>
      <c r="AZ79" s="98">
        <f t="shared" si="9"/>
        <v>0</v>
      </c>
      <c r="BA79" s="98" t="str">
        <f t="shared" si="4"/>
        <v/>
      </c>
    </row>
    <row r="80" spans="1:54" s="14" customFormat="1" ht="17.100000000000001" customHeight="1" x14ac:dyDescent="0.25">
      <c r="A80"/>
      <c r="C80" s="50"/>
      <c r="D80" s="64" t="s">
        <v>48</v>
      </c>
      <c r="M80" s="16"/>
      <c r="N80" s="16"/>
      <c r="O80" s="16"/>
      <c r="P80" s="16"/>
      <c r="Q80" s="16"/>
      <c r="R80" s="16"/>
      <c r="S80" s="16"/>
      <c r="T80" s="17"/>
      <c r="AF80" s="17"/>
      <c r="AG80" s="17"/>
      <c r="AH80" s="17"/>
      <c r="AI80" s="17"/>
      <c r="AJ80" s="17"/>
      <c r="AK80" s="17"/>
      <c r="AL80" s="17"/>
      <c r="AM80" s="17"/>
      <c r="AN80" s="16"/>
      <c r="AV80" s="99"/>
      <c r="AW80"/>
      <c r="AX80"/>
      <c r="AY80"/>
      <c r="AZ80"/>
      <c r="BA80"/>
      <c r="BB80"/>
    </row>
    <row r="81" spans="3:54" ht="14.45" customHeight="1" x14ac:dyDescent="0.2">
      <c r="C81" s="50"/>
      <c r="D81" s="77"/>
      <c r="M81" s="21"/>
      <c r="N81" s="21"/>
      <c r="O81" s="21"/>
      <c r="P81" s="21"/>
      <c r="Q81" s="21"/>
      <c r="R81" s="21"/>
      <c r="S81" s="21"/>
      <c r="T81" s="21"/>
      <c r="AF81" s="21"/>
      <c r="AG81" s="21"/>
      <c r="AH81" s="21"/>
      <c r="AI81" s="21"/>
      <c r="AJ81" s="21"/>
      <c r="AK81" s="21"/>
      <c r="AL81" s="21"/>
      <c r="AM81" s="21"/>
      <c r="AN81" s="78"/>
      <c r="AV81" s="99"/>
    </row>
    <row r="82" spans="3:54" ht="14.45" customHeight="1" x14ac:dyDescent="0.2">
      <c r="C82" s="50"/>
      <c r="D82" s="79" t="s">
        <v>49</v>
      </c>
      <c r="M82" s="21"/>
      <c r="N82" s="21"/>
      <c r="O82" s="21"/>
      <c r="P82" s="21"/>
      <c r="Q82" s="21"/>
      <c r="R82" s="21"/>
      <c r="S82" s="21"/>
      <c r="T82" s="21"/>
      <c r="AF82" s="21"/>
      <c r="AG82" s="21"/>
      <c r="AH82" s="21"/>
      <c r="AI82" s="21"/>
      <c r="AJ82" s="21"/>
      <c r="AK82" s="21"/>
      <c r="AL82" s="21"/>
      <c r="AM82" s="21"/>
      <c r="AN82" s="78"/>
      <c r="AV82" s="99"/>
    </row>
    <row r="83" spans="3:54" ht="14.45" customHeight="1" x14ac:dyDescent="0.2">
      <c r="C83" s="103"/>
      <c r="D83" s="80" t="s">
        <v>50</v>
      </c>
      <c r="S83" s="20"/>
      <c r="T83" s="3"/>
      <c r="AV83" s="99"/>
    </row>
    <row r="84" spans="3:54" ht="14.45" customHeight="1" x14ac:dyDescent="0.2">
      <c r="C84" s="50"/>
      <c r="AV84" s="99"/>
      <c r="AW84" s="14"/>
      <c r="AX84" s="14"/>
      <c r="AY84" s="14"/>
      <c r="AZ84" s="14"/>
      <c r="BA84" s="14"/>
      <c r="BB84" s="14"/>
    </row>
    <row r="85" spans="3:54" ht="14.45" customHeight="1" x14ac:dyDescent="0.2">
      <c r="C85" s="50"/>
      <c r="AV85" s="99"/>
    </row>
    <row r="86" spans="3:54" ht="14.45" customHeight="1" x14ac:dyDescent="0.2">
      <c r="C86" s="50"/>
      <c r="AV86" s="99"/>
    </row>
    <row r="87" spans="3:54" ht="14.45" customHeight="1" x14ac:dyDescent="0.2">
      <c r="C87" s="103"/>
      <c r="AV87" s="99"/>
    </row>
    <row r="88" spans="3:54" ht="14.45" customHeight="1" x14ac:dyDescent="0.2">
      <c r="C88" s="50"/>
      <c r="AV88" s="99"/>
    </row>
    <row r="89" spans="3:54" ht="14.45" customHeight="1" x14ac:dyDescent="0.2">
      <c r="C89" s="50"/>
      <c r="AV89" s="99"/>
    </row>
    <row r="90" spans="3:54" ht="14.45" customHeight="1" x14ac:dyDescent="0.2">
      <c r="C90" s="50"/>
      <c r="AV90" s="99"/>
      <c r="AW90" s="14"/>
      <c r="AX90" s="14"/>
      <c r="AY90" s="14"/>
      <c r="AZ90" s="14"/>
      <c r="BA90" s="14"/>
      <c r="BB90" s="14"/>
    </row>
    <row r="91" spans="3:54" ht="14.45" customHeight="1" x14ac:dyDescent="0.2">
      <c r="C91" s="103"/>
    </row>
    <row r="92" spans="3:54" ht="14.45" customHeight="1" x14ac:dyDescent="0.2">
      <c r="C92" s="50"/>
    </row>
    <row r="93" spans="3:54" ht="14.45" customHeight="1" x14ac:dyDescent="0.2">
      <c r="C93" s="50"/>
    </row>
    <row r="94" spans="3:54" ht="14.45" customHeight="1" x14ac:dyDescent="0.2">
      <c r="C94" s="50"/>
    </row>
  </sheetData>
  <sheetProtection selectLockedCells="1" selectUnlockedCells="1"/>
  <sortState ref="D30:AU58">
    <sortCondition descending="1" ref="AS30:AS58"/>
  </sortState>
  <mergeCells count="3">
    <mergeCell ref="AS23:AS27"/>
    <mergeCell ref="AT23:AT27"/>
    <mergeCell ref="AU23:AU27"/>
  </mergeCells>
  <conditionalFormatting sqref="M30:O70 T30:AN70">
    <cfRule type="cellIs" dxfId="1" priority="2" stopIfTrue="1" operator="notEqual">
      <formula>M$26</formula>
    </cfRule>
  </conditionalFormatting>
  <conditionalFormatting sqref="BA30:BA79">
    <cfRule type="containsText" dxfId="0" priority="1" stopIfTrue="1" operator="containsText" text="y">
      <formula>NOT(ISERROR(SEARCH("y",BA30)))</formula>
    </cfRule>
  </conditionalFormatting>
  <printOptions gridLines="1"/>
  <pageMargins left="0.74791666666666667" right="0.74791666666666667" top="0.33055555555555555" bottom="0.36041666666666666" header="0.51180555555555551" footer="0.51180555555555551"/>
  <pageSetup paperSize="9" scale="51" firstPageNumber="0" orientation="landscape"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Elite</vt:lpstr>
      <vt:lpstr>Standard</vt:lpstr>
      <vt:lpstr>Elite!Excel_BuiltIn_Print_Area</vt:lpstr>
      <vt:lpstr>Standard!Excel_BuiltIn_Print_Area</vt:lpstr>
      <vt:lpstr>Elite!Print_Area</vt:lpstr>
      <vt:lpstr>Standard!Print_Area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Keighley</dc:creator>
  <cp:lastModifiedBy>Graham Urquhart</cp:lastModifiedBy>
  <cp:lastPrinted>2018-04-06T18:28:01Z</cp:lastPrinted>
  <dcterms:created xsi:type="dcterms:W3CDTF">2017-04-20T09:12:24Z</dcterms:created>
  <dcterms:modified xsi:type="dcterms:W3CDTF">2018-04-06T18:36:43Z</dcterms:modified>
</cp:coreProperties>
</file>